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2525" activeTab="1"/>
  </bookViews>
  <sheets>
    <sheet name="Ark1" sheetId="1" r:id="rId1"/>
    <sheet name="Ark2" sheetId="2" r:id="rId2"/>
    <sheet name="Ark3" sheetId="3" r:id="rId3"/>
  </sheets>
  <definedNames>
    <definedName name="_xlnm.Print_Area" localSheetId="0">'Ark1'!$A$1:$O$92</definedName>
    <definedName name="_xlnm.Print_Area" localSheetId="1">'Ark2'!$A$1:$O$86</definedName>
  </definedNames>
  <calcPr calcId="125725"/>
</workbook>
</file>

<file path=xl/calcChain.xml><?xml version="1.0" encoding="utf-8"?>
<calcChain xmlns="http://schemas.openxmlformats.org/spreadsheetml/2006/main">
  <c r="O22" i="2"/>
  <c r="M22"/>
  <c r="O30"/>
  <c r="M30"/>
  <c r="O23"/>
  <c r="O24"/>
  <c r="O10"/>
  <c r="O17" s="1"/>
  <c r="M10"/>
  <c r="M17" s="1"/>
  <c r="M9"/>
  <c r="D10"/>
  <c r="F34"/>
  <c r="D34"/>
  <c r="F25"/>
  <c r="D24"/>
  <c r="D21"/>
  <c r="D16"/>
  <c r="F10"/>
  <c r="F27" s="1"/>
  <c r="F36" s="1"/>
  <c r="F40" s="1"/>
  <c r="F57"/>
  <c r="F77"/>
  <c r="F58"/>
  <c r="F72"/>
  <c r="F35" i="1"/>
  <c r="F39" s="1"/>
  <c r="F33"/>
  <c r="D33"/>
  <c r="F77"/>
  <c r="F81"/>
  <c r="F75"/>
  <c r="F60"/>
  <c r="F26"/>
  <c r="D26"/>
  <c r="F11"/>
  <c r="F28" s="1"/>
  <c r="D11"/>
  <c r="M32"/>
  <c r="O32"/>
  <c r="M11"/>
  <c r="M20" s="1"/>
  <c r="O11"/>
  <c r="O20" s="1"/>
  <c r="O32" i="2" l="1"/>
  <c r="M21"/>
  <c r="M24" s="1"/>
  <c r="M32" s="1"/>
  <c r="D25"/>
  <c r="D27" s="1"/>
  <c r="D36" s="1"/>
  <c r="D40" s="1"/>
  <c r="F74"/>
  <c r="F79" s="1"/>
  <c r="F82" s="1"/>
  <c r="D28" i="1"/>
  <c r="D35" s="1"/>
  <c r="D39" s="1"/>
  <c r="F83"/>
  <c r="F88" s="1"/>
  <c r="M25"/>
  <c r="O26"/>
  <c r="O34" l="1"/>
  <c r="M26"/>
  <c r="M34" s="1"/>
</calcChain>
</file>

<file path=xl/sharedStrings.xml><?xml version="1.0" encoding="utf-8"?>
<sst xmlns="http://schemas.openxmlformats.org/spreadsheetml/2006/main" count="196" uniqueCount="91">
  <si>
    <t>Resultatopgørelse:</t>
  </si>
  <si>
    <t>Balance:</t>
  </si>
  <si>
    <t>for perioden 1/1-31/12</t>
  </si>
  <si>
    <t xml:space="preserve">pr. 31. december </t>
  </si>
  <si>
    <t>Aktiver</t>
  </si>
  <si>
    <t>Salg af vand</t>
  </si>
  <si>
    <t>Abonnement</t>
  </si>
  <si>
    <t>Tilslutningsbidrag</t>
  </si>
  <si>
    <t>El</t>
  </si>
  <si>
    <t>Passiver</t>
  </si>
  <si>
    <t>Egenkapital</t>
  </si>
  <si>
    <t>Saldo 1/1</t>
  </si>
  <si>
    <t>Kontingenter og abonnementer</t>
  </si>
  <si>
    <t>Møder, rejser og repræsentation</t>
  </si>
  <si>
    <t>Saldo 31/12</t>
  </si>
  <si>
    <t>Gæld</t>
  </si>
  <si>
    <t>Vandafgift</t>
  </si>
  <si>
    <t>Resultat før renter og afskrivninger</t>
  </si>
  <si>
    <t>Skyldige omkostninger</t>
  </si>
  <si>
    <t>Renteindtægter og udbytte</t>
  </si>
  <si>
    <t>Årets resultat</t>
  </si>
  <si>
    <t>Revisionspåtegning:</t>
  </si>
  <si>
    <t>Foranstående regnskab er revideret. Regnskabet indeholder</t>
  </si>
  <si>
    <t>efter vor opfattelse de nødvendige oplysninger til at bedømme</t>
  </si>
  <si>
    <t>periodens resultat og vandværkets økonomiske stilling pr.</t>
  </si>
  <si>
    <t>Vandindvindingsafgift</t>
  </si>
  <si>
    <t>Reparation og vedligeholdelse, anlæg</t>
  </si>
  <si>
    <t>Vandprøver og service</t>
  </si>
  <si>
    <t>Regulering tidligere år (grøn afgift mm.)</t>
  </si>
  <si>
    <t>Kontrolcentral incl. telefon</t>
  </si>
  <si>
    <t>Pristalsregulering forskud Gedved Kommune</t>
  </si>
  <si>
    <t>Resultat før afskrivninger</t>
  </si>
  <si>
    <t>Afskrivninger:</t>
  </si>
  <si>
    <t>Anlæg og ledningsnet</t>
  </si>
  <si>
    <t>Anlæg</t>
  </si>
  <si>
    <t>Tilgang året</t>
  </si>
  <si>
    <t>- akkummulerede afskrivninger</t>
  </si>
  <si>
    <t>Nettoværdi pr. 31/12</t>
  </si>
  <si>
    <t>Bankbeholdning</t>
  </si>
  <si>
    <t>Andre tilgodehavender</t>
  </si>
  <si>
    <t>Skyldig moms</t>
  </si>
  <si>
    <t>Forskud, Gedved Kommune</t>
  </si>
  <si>
    <t>Obligationer, 2% Nykredit, nom. 179.911</t>
  </si>
  <si>
    <t>Mellemregning Xellent afr</t>
  </si>
  <si>
    <t>Periodeafgræsning</t>
  </si>
  <si>
    <t>Nick Sunderland</t>
  </si>
  <si>
    <t>Formand</t>
  </si>
  <si>
    <t>Henning Monnerup</t>
  </si>
  <si>
    <t>Kasserer</t>
  </si>
  <si>
    <t>Karl Jensen</t>
  </si>
  <si>
    <t>Gerda Mikkelsen</t>
  </si>
  <si>
    <t>Revisorer</t>
  </si>
  <si>
    <t>Indtægter</t>
  </si>
  <si>
    <t>Indtægter i alt</t>
  </si>
  <si>
    <t xml:space="preserve">Udgifter </t>
  </si>
  <si>
    <t xml:space="preserve">Udgifter i alt </t>
  </si>
  <si>
    <t xml:space="preserve">Aktiver i alt </t>
  </si>
  <si>
    <t>Passiver i alt</t>
  </si>
  <si>
    <t>Måleraflæsning/opkrævning, EnergiMidt</t>
  </si>
  <si>
    <t>Regnskabsudarbejdelse, EnergiMidt</t>
  </si>
  <si>
    <t>Øvrig administration</t>
  </si>
  <si>
    <t>Vedligeholdelse af målere</t>
  </si>
  <si>
    <t>Gantrup, den     /        2009</t>
  </si>
  <si>
    <t>31. december 2008.</t>
  </si>
  <si>
    <t>Kortmateriale</t>
  </si>
  <si>
    <t>Budget</t>
  </si>
  <si>
    <t>Gantrup Vandværk a.m.b.a.</t>
  </si>
  <si>
    <t>Alarm overvågning incl. telefon</t>
  </si>
  <si>
    <t>ÅRSREGNSKAB</t>
  </si>
  <si>
    <t>Reparation og vedligeholdelse, ledningsnet</t>
  </si>
  <si>
    <t>Udskiftning af vandmålere</t>
  </si>
  <si>
    <t>Landinspektør</t>
  </si>
  <si>
    <t>Renteindtægter</t>
  </si>
  <si>
    <t>Budgetteret resultat</t>
  </si>
  <si>
    <t xml:space="preserve">Vi passer på det gode vand! </t>
  </si>
  <si>
    <t>………………………..</t>
  </si>
  <si>
    <t>samt budget 2009</t>
  </si>
  <si>
    <t>Kursregulering</t>
  </si>
  <si>
    <t>Kursgevinst ej realiseret</t>
  </si>
  <si>
    <t>Finn Pedersen</t>
  </si>
  <si>
    <t>periodens resultat og vandværkets økonomiske stilling pr. 31. december 2009</t>
  </si>
  <si>
    <t>Gantrup, den     /        2010</t>
  </si>
  <si>
    <t>samt budget 2010</t>
  </si>
  <si>
    <t>Budget 2010</t>
  </si>
  <si>
    <t>Forskel udlæg Horsens Kommune/Gantrupvej 7</t>
  </si>
  <si>
    <t>Renteudgifter</t>
  </si>
  <si>
    <t xml:space="preserve">Tilslutningsafgift ny andelshaver </t>
  </si>
  <si>
    <t>Forskud, Horsens Kommune</t>
  </si>
  <si>
    <t>Pristalsregulering forskud Horsens Kommune</t>
  </si>
  <si>
    <t>Tilslutningsforskud, ny andelshaver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</si>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</sst>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_);\(0\)"/>
  </numFmts>
  <fonts count="1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</font>
    <font>
      <sz val="16"/>
      <name val="Times New Roman"/>
      <family val="1"/>
    </font>
    <font>
      <b/>
      <sz val="22"/>
      <name val="Times New Roman"/>
      <family val="1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37" fontId="1" fillId="0" borderId="0" xfId="0" applyNumberFormat="1" applyFont="1"/>
    <xf numFmtId="37" fontId="2" fillId="0" borderId="0" xfId="0" applyNumberFormat="1" applyFont="1"/>
    <xf numFmtId="37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Border="1"/>
    <xf numFmtId="37" fontId="2" fillId="0" borderId="0" xfId="0" applyNumberFormat="1" applyFont="1" applyBorder="1"/>
    <xf numFmtId="37" fontId="2" fillId="0" borderId="1" xfId="0" applyNumberFormat="1" applyFont="1" applyBorder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2" fillId="0" borderId="0" xfId="0" applyFont="1"/>
    <xf numFmtId="164" fontId="5" fillId="0" borderId="0" xfId="0" applyNumberFormat="1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7" fontId="6" fillId="0" borderId="0" xfId="0" applyNumberFormat="1" applyFont="1"/>
    <xf numFmtId="37" fontId="5" fillId="0" borderId="0" xfId="0" applyNumberFormat="1" applyFont="1"/>
    <xf numFmtId="3" fontId="5" fillId="0" borderId="0" xfId="0" applyNumberFormat="1" applyFont="1"/>
    <xf numFmtId="37" fontId="5" fillId="0" borderId="0" xfId="0" applyNumberFormat="1" applyFont="1" applyFill="1"/>
    <xf numFmtId="3" fontId="5" fillId="0" borderId="0" xfId="0" applyNumberFormat="1" applyFont="1" applyBorder="1"/>
    <xf numFmtId="37" fontId="5" fillId="0" borderId="0" xfId="0" quotePrefix="1" applyNumberFormat="1" applyFont="1"/>
    <xf numFmtId="3" fontId="5" fillId="0" borderId="1" xfId="0" applyNumberFormat="1" applyFont="1" applyBorder="1"/>
    <xf numFmtId="37" fontId="5" fillId="0" borderId="2" xfId="0" applyNumberFormat="1" applyFont="1" applyBorder="1"/>
    <xf numFmtId="3" fontId="5" fillId="0" borderId="2" xfId="0" applyNumberFormat="1" applyFont="1" applyBorder="1"/>
    <xf numFmtId="0" fontId="7" fillId="0" borderId="0" xfId="0" applyFont="1"/>
    <xf numFmtId="37" fontId="5" fillId="0" borderId="1" xfId="0" applyNumberFormat="1" applyFont="1" applyFill="1" applyBorder="1"/>
    <xf numFmtId="37" fontId="5" fillId="0" borderId="0" xfId="0" applyNumberFormat="1" applyFont="1" applyAlignment="1">
      <alignment horizontal="right"/>
    </xf>
    <xf numFmtId="3" fontId="7" fillId="0" borderId="0" xfId="0" applyNumberFormat="1" applyFont="1"/>
    <xf numFmtId="37" fontId="5" fillId="0" borderId="0" xfId="0" applyNumberFormat="1" applyFont="1" applyBorder="1"/>
    <xf numFmtId="3" fontId="5" fillId="0" borderId="3" xfId="0" applyNumberFormat="1" applyFont="1" applyBorder="1"/>
    <xf numFmtId="0" fontId="7" fillId="0" borderId="0" xfId="0" applyFont="1" applyBorder="1"/>
    <xf numFmtId="3" fontId="7" fillId="0" borderId="0" xfId="0" applyNumberFormat="1" applyFont="1" applyBorder="1"/>
    <xf numFmtId="37" fontId="5" fillId="0" borderId="1" xfId="0" applyNumberFormat="1" applyFont="1" applyBorder="1"/>
    <xf numFmtId="37" fontId="7" fillId="0" borderId="0" xfId="0" applyNumberFormat="1" applyFont="1"/>
    <xf numFmtId="164" fontId="7" fillId="0" borderId="1" xfId="0" applyNumberFormat="1" applyFont="1" applyFill="1" applyBorder="1"/>
    <xf numFmtId="0" fontId="1" fillId="0" borderId="0" xfId="0" applyNumberFormat="1" applyFont="1"/>
    <xf numFmtId="37" fontId="9" fillId="2" borderId="0" xfId="0" applyNumberFormat="1" applyFont="1" applyFill="1"/>
    <xf numFmtId="37" fontId="2" fillId="2" borderId="0" xfId="0" applyNumberFormat="1" applyFont="1" applyFill="1"/>
    <xf numFmtId="3" fontId="2" fillId="2" borderId="0" xfId="0" applyNumberFormat="1" applyFont="1" applyFill="1"/>
    <xf numFmtId="3" fontId="2" fillId="0" borderId="1" xfId="0" applyNumberFormat="1" applyFont="1" applyBorder="1"/>
    <xf numFmtId="37" fontId="8" fillId="0" borderId="0" xfId="0" applyNumberFormat="1" applyFont="1"/>
    <xf numFmtId="37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2" fillId="0" borderId="3" xfId="0" applyNumberFormat="1" applyFont="1" applyBorder="1"/>
    <xf numFmtId="37" fontId="2" fillId="0" borderId="2" xfId="0" applyNumberFormat="1" applyFont="1" applyBorder="1"/>
    <xf numFmtId="37" fontId="2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37" fontId="5" fillId="0" borderId="0" xfId="0" applyNumberFormat="1" applyFont="1" applyFill="1" applyAlignment="1">
      <alignment horizontal="center"/>
    </xf>
    <xf numFmtId="37" fontId="5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left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37" fontId="2" fillId="0" borderId="0" xfId="0" applyNumberFormat="1" applyFont="1" applyBorder="1" applyAlignment="1">
      <alignment horizontal="left"/>
    </xf>
    <xf numFmtId="37" fontId="5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37" fontId="5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7" fontId="1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7" fontId="5" fillId="0" borderId="0" xfId="0" applyNumberFormat="1" applyFont="1" applyFill="1" applyAlignment="1">
      <alignment horizontal="right"/>
    </xf>
    <xf numFmtId="37" fontId="5" fillId="0" borderId="0" xfId="0" applyNumberFormat="1" applyFont="1" applyBorder="1" applyAlignment="1">
      <alignment horizontal="left"/>
    </xf>
    <xf numFmtId="3" fontId="5" fillId="0" borderId="3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/>
    </xf>
    <xf numFmtId="37" fontId="5" fillId="0" borderId="1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7" fontId="2" fillId="0" borderId="3" xfId="0" applyNumberFormat="1" applyFont="1" applyBorder="1" applyAlignment="1">
      <alignment horizontal="right"/>
    </xf>
    <xf numFmtId="37" fontId="2" fillId="0" borderId="2" xfId="0" applyNumberFormat="1" applyFont="1" applyBorder="1" applyAlignment="1">
      <alignment horizontal="right"/>
    </xf>
    <xf numFmtId="37" fontId="2" fillId="0" borderId="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37" fontId="5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7" fontId="3" fillId="0" borderId="0" xfId="0" applyNumberFormat="1" applyFont="1" applyAlignment="1">
      <alignment horizontal="left"/>
    </xf>
    <xf numFmtId="3" fontId="5" fillId="0" borderId="6" xfId="0" applyNumberFormat="1" applyFont="1" applyBorder="1" applyAlignment="1">
      <alignment horizontal="right"/>
    </xf>
    <xf numFmtId="37" fontId="2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37" fontId="1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left"/>
    </xf>
    <xf numFmtId="37" fontId="9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"/>
  <sheetViews>
    <sheetView view="pageLayout" topLeftCell="A2" zoomScaleNormal="100" workbookViewId="0">
      <selection activeCell="C45" sqref="C45"/>
    </sheetView>
  </sheetViews>
  <sheetFormatPr defaultRowHeight="12.75"/>
  <cols>
    <col min="1" max="1" width="9.140625" style="2"/>
    <col min="2" max="2" width="15.42578125" style="2" customWidth="1"/>
    <col min="3" max="3" width="9.140625" style="2"/>
    <col min="4" max="4" width="9.5703125" style="2" customWidth="1"/>
    <col min="5" max="5" width="1.85546875" style="2" customWidth="1"/>
    <col min="6" max="6" width="9.140625" style="6"/>
    <col min="7" max="7" width="4.85546875" style="2" customWidth="1"/>
    <col min="8" max="8" width="9.140625" style="2" hidden="1" customWidth="1"/>
    <col min="9" max="9" width="15.85546875" style="2" customWidth="1"/>
    <col min="10" max="10" width="4.7109375" style="2" customWidth="1"/>
    <col min="11" max="11" width="9.28515625" style="2" bestFit="1" customWidth="1"/>
    <col min="12" max="12" width="21.7109375" style="2" customWidth="1"/>
    <col min="13" max="13" width="9.28515625" style="2" customWidth="1"/>
    <col min="14" max="14" width="2.28515625" style="2" customWidth="1"/>
    <col min="15" max="15" width="9.42578125" style="6" customWidth="1"/>
    <col min="16" max="16384" width="9.140625" style="2"/>
  </cols>
  <sheetData>
    <row r="1" spans="1:15" ht="18.75">
      <c r="A1" s="1" t="s">
        <v>0</v>
      </c>
      <c r="J1" s="1" t="s">
        <v>1</v>
      </c>
      <c r="L1" s="3"/>
    </row>
    <row r="2" spans="1:15" ht="12.75" customHeight="1">
      <c r="A2" s="3" t="s">
        <v>2</v>
      </c>
      <c r="J2" s="3" t="s">
        <v>3</v>
      </c>
      <c r="L2" s="3"/>
    </row>
    <row r="3" spans="1:15" ht="5.0999999999999996" customHeight="1">
      <c r="A3" s="3"/>
      <c r="J3" s="3"/>
      <c r="L3" s="3"/>
    </row>
    <row r="4" spans="1:15" s="4" customFormat="1">
      <c r="D4" s="5">
        <v>2008</v>
      </c>
      <c r="E4" s="5"/>
      <c r="F4" s="5">
        <v>2007</v>
      </c>
      <c r="M4" s="5">
        <v>2008</v>
      </c>
      <c r="N4" s="5"/>
      <c r="O4" s="5">
        <v>2007</v>
      </c>
    </row>
    <row r="5" spans="1:15" s="4" customFormat="1">
      <c r="A5" s="14"/>
      <c r="B5" s="14"/>
      <c r="C5" s="14"/>
      <c r="D5" s="15"/>
      <c r="E5" s="15"/>
      <c r="F5" s="16"/>
      <c r="G5" s="14"/>
      <c r="H5" s="14"/>
      <c r="I5" s="14"/>
      <c r="J5" s="17" t="s">
        <v>4</v>
      </c>
      <c r="K5" s="18"/>
      <c r="L5" s="18"/>
      <c r="M5" s="18"/>
      <c r="N5" s="18"/>
      <c r="O5" s="19"/>
    </row>
    <row r="6" spans="1:15">
      <c r="A6" s="17" t="s">
        <v>52</v>
      </c>
      <c r="B6" s="18"/>
      <c r="C6" s="18"/>
      <c r="D6" s="19"/>
      <c r="E6" s="19"/>
      <c r="F6" s="19"/>
      <c r="G6" s="18"/>
      <c r="H6" s="18"/>
      <c r="I6" s="18"/>
      <c r="J6" s="18" t="s">
        <v>34</v>
      </c>
      <c r="K6" s="18"/>
      <c r="L6" s="18"/>
      <c r="M6" s="19"/>
      <c r="N6" s="19"/>
      <c r="O6" s="19"/>
    </row>
    <row r="7" spans="1:15">
      <c r="A7" s="18" t="s">
        <v>5</v>
      </c>
      <c r="B7" s="18"/>
      <c r="C7" s="18"/>
      <c r="D7" s="2">
        <v>25911</v>
      </c>
      <c r="E7" s="19"/>
      <c r="F7" s="19">
        <v>25092</v>
      </c>
      <c r="G7" s="18"/>
      <c r="H7" s="18"/>
      <c r="I7" s="18"/>
      <c r="J7" s="18"/>
      <c r="K7" s="18" t="s">
        <v>11</v>
      </c>
      <c r="L7" s="18"/>
      <c r="M7" s="2">
        <v>696172</v>
      </c>
      <c r="N7" s="18"/>
      <c r="O7" s="19">
        <v>696172</v>
      </c>
    </row>
    <row r="8" spans="1:15">
      <c r="A8" s="18" t="s">
        <v>6</v>
      </c>
      <c r="B8" s="18"/>
      <c r="C8" s="18"/>
      <c r="D8" s="2">
        <v>76300</v>
      </c>
      <c r="E8" s="19"/>
      <c r="F8" s="21">
        <v>76610</v>
      </c>
      <c r="G8" s="18"/>
      <c r="H8" s="18"/>
      <c r="I8" s="18"/>
      <c r="J8" s="18"/>
      <c r="K8" s="18" t="s">
        <v>35</v>
      </c>
      <c r="L8" s="18"/>
      <c r="N8" s="19"/>
      <c r="O8" s="19"/>
    </row>
    <row r="9" spans="1:15">
      <c r="A9" s="18" t="s">
        <v>7</v>
      </c>
      <c r="B9" s="18"/>
      <c r="C9" s="18"/>
      <c r="E9" s="21"/>
      <c r="F9" s="21"/>
      <c r="G9" s="18"/>
      <c r="H9" s="18"/>
      <c r="I9" s="18"/>
      <c r="J9" s="18"/>
      <c r="K9" s="22" t="s">
        <v>36</v>
      </c>
      <c r="L9" s="18"/>
      <c r="M9" s="2">
        <v>-303315.26</v>
      </c>
      <c r="N9" s="18"/>
      <c r="O9" s="19">
        <v>-268508</v>
      </c>
    </row>
    <row r="10" spans="1:15">
      <c r="A10" s="18" t="s">
        <v>28</v>
      </c>
      <c r="B10" s="18"/>
      <c r="C10" s="18"/>
      <c r="E10" s="26"/>
      <c r="F10" s="27">
        <v>8480</v>
      </c>
      <c r="G10" s="18"/>
      <c r="H10" s="18"/>
      <c r="I10" s="18"/>
      <c r="J10" s="18"/>
      <c r="K10" s="18"/>
      <c r="L10" s="18"/>
      <c r="M10" s="9"/>
      <c r="N10" s="21"/>
      <c r="O10" s="23"/>
    </row>
    <row r="11" spans="1:15">
      <c r="A11" s="17" t="s">
        <v>53</v>
      </c>
      <c r="B11" s="18"/>
      <c r="C11" s="18"/>
      <c r="D11" s="31">
        <f>SUM(D5:D10)</f>
        <v>102211</v>
      </c>
      <c r="E11" s="21"/>
      <c r="F11" s="23">
        <f>SUM(F5:F10)</f>
        <v>110182</v>
      </c>
      <c r="G11" s="18"/>
      <c r="H11" s="18"/>
      <c r="I11" s="18"/>
      <c r="J11" s="18"/>
      <c r="K11" s="18" t="s">
        <v>37</v>
      </c>
      <c r="L11" s="18"/>
      <c r="M11" s="21">
        <f>SUM(M6:M10)</f>
        <v>392856.74</v>
      </c>
      <c r="N11" s="21"/>
      <c r="O11" s="21">
        <f>SUM(O6:O10)</f>
        <v>427664</v>
      </c>
    </row>
    <row r="12" spans="1:15">
      <c r="A12" s="18"/>
      <c r="B12" s="18"/>
      <c r="C12" s="18"/>
      <c r="D12" s="19"/>
      <c r="E12" s="19"/>
      <c r="F12" s="19"/>
      <c r="G12" s="18"/>
      <c r="H12" s="18"/>
      <c r="I12" s="18"/>
      <c r="J12" s="18"/>
      <c r="K12" s="18"/>
      <c r="L12" s="18"/>
      <c r="M12" s="21"/>
      <c r="N12" s="21"/>
      <c r="O12" s="21"/>
    </row>
    <row r="13" spans="1:15">
      <c r="A13" s="3" t="s">
        <v>54</v>
      </c>
      <c r="G13" s="18"/>
      <c r="H13" s="18"/>
      <c r="I13" s="18"/>
      <c r="J13" s="18"/>
      <c r="K13" s="18"/>
      <c r="L13" s="18"/>
      <c r="M13" s="18"/>
      <c r="N13" s="18"/>
      <c r="O13" s="19"/>
    </row>
    <row r="14" spans="1:15">
      <c r="A14" s="18" t="s">
        <v>8</v>
      </c>
      <c r="B14" s="18"/>
      <c r="C14" s="18"/>
      <c r="D14" s="2">
        <v>6537.75</v>
      </c>
      <c r="E14" s="19"/>
      <c r="F14" s="20">
        <v>5904.78</v>
      </c>
      <c r="G14" s="18"/>
      <c r="H14" s="18"/>
      <c r="I14" s="18"/>
      <c r="J14" s="18"/>
      <c r="K14" s="18"/>
      <c r="L14" s="18"/>
      <c r="M14" s="18"/>
      <c r="N14" s="18"/>
      <c r="O14" s="19"/>
    </row>
    <row r="15" spans="1:15">
      <c r="A15" s="18" t="s">
        <v>25</v>
      </c>
      <c r="B15" s="18"/>
      <c r="C15" s="18"/>
      <c r="D15" s="2">
        <v>3992</v>
      </c>
      <c r="E15" s="19"/>
      <c r="F15" s="20">
        <v>0</v>
      </c>
      <c r="G15" s="18"/>
      <c r="H15" s="18"/>
      <c r="I15" s="18"/>
      <c r="J15" s="18" t="s">
        <v>38</v>
      </c>
      <c r="K15" s="18"/>
      <c r="L15" s="18"/>
      <c r="M15" s="2">
        <v>456016.56</v>
      </c>
      <c r="N15" s="18"/>
      <c r="O15" s="18">
        <v>392827</v>
      </c>
    </row>
    <row r="16" spans="1:15">
      <c r="A16" s="18" t="s">
        <v>29</v>
      </c>
      <c r="B16" s="18"/>
      <c r="C16" s="18"/>
      <c r="D16" s="2">
        <v>2572.5700000000002</v>
      </c>
      <c r="E16" s="19"/>
      <c r="F16" s="20">
        <v>1322.14</v>
      </c>
      <c r="G16" s="18"/>
      <c r="H16" s="18"/>
      <c r="I16" s="18"/>
      <c r="J16" s="18" t="s">
        <v>42</v>
      </c>
      <c r="K16" s="18"/>
      <c r="L16" s="18"/>
      <c r="M16" s="2">
        <v>179911</v>
      </c>
      <c r="N16" s="18"/>
      <c r="O16" s="18">
        <v>176685.66</v>
      </c>
    </row>
    <row r="17" spans="1:15">
      <c r="A17" s="18" t="s">
        <v>26</v>
      </c>
      <c r="B17" s="18"/>
      <c r="C17" s="18"/>
      <c r="D17" s="2">
        <v>3929.6</v>
      </c>
      <c r="E17" s="18"/>
      <c r="F17" s="20">
        <v>3594</v>
      </c>
      <c r="G17" s="18"/>
      <c r="H17" s="18"/>
      <c r="I17" s="18"/>
      <c r="J17" s="18" t="s">
        <v>39</v>
      </c>
      <c r="K17" s="18"/>
      <c r="L17" s="18"/>
      <c r="M17" s="2">
        <v>0</v>
      </c>
      <c r="N17" s="18"/>
      <c r="O17" s="18">
        <v>3508</v>
      </c>
    </row>
    <row r="18" spans="1:15">
      <c r="A18" s="18" t="s">
        <v>61</v>
      </c>
      <c r="B18" s="18"/>
      <c r="C18" s="18"/>
      <c r="D18" s="2">
        <v>24539.599999999999</v>
      </c>
      <c r="E18" s="18"/>
      <c r="F18" s="20">
        <v>676.52</v>
      </c>
      <c r="G18" s="18"/>
      <c r="H18" s="18"/>
      <c r="I18" s="18"/>
      <c r="J18" s="18" t="s">
        <v>43</v>
      </c>
      <c r="K18" s="18"/>
      <c r="L18" s="18"/>
      <c r="M18" s="2">
        <v>0</v>
      </c>
      <c r="N18" s="18"/>
      <c r="O18" s="18">
        <v>1578</v>
      </c>
    </row>
    <row r="19" spans="1:15">
      <c r="A19" s="18" t="s">
        <v>27</v>
      </c>
      <c r="B19" s="18"/>
      <c r="C19" s="18"/>
      <c r="D19" s="2">
        <v>10120.799999999999</v>
      </c>
      <c r="E19" s="19"/>
      <c r="F19" s="20">
        <v>0</v>
      </c>
      <c r="G19" s="18"/>
      <c r="H19" s="18"/>
      <c r="I19" s="18"/>
      <c r="J19" s="18" t="s">
        <v>44</v>
      </c>
      <c r="K19" s="18"/>
      <c r="L19" s="18"/>
      <c r="M19" s="2">
        <v>333</v>
      </c>
      <c r="N19" s="18"/>
      <c r="O19" s="18">
        <v>1111</v>
      </c>
    </row>
    <row r="20" spans="1:15" ht="13.5" thickBot="1">
      <c r="A20" s="18" t="s">
        <v>64</v>
      </c>
      <c r="B20" s="18"/>
      <c r="C20" s="18"/>
      <c r="D20" s="2">
        <v>0</v>
      </c>
      <c r="E20" s="19"/>
      <c r="F20" s="20">
        <v>2747</v>
      </c>
      <c r="G20" s="18"/>
      <c r="H20" s="18"/>
      <c r="I20" s="18"/>
      <c r="J20" s="17" t="s">
        <v>56</v>
      </c>
      <c r="K20" s="18"/>
      <c r="L20" s="18"/>
      <c r="M20" s="24">
        <f>SUM(M11:M19)</f>
        <v>1029117.3</v>
      </c>
      <c r="N20" s="18"/>
      <c r="O20" s="25">
        <f>SUM(O11:O19)</f>
        <v>1003373.66</v>
      </c>
    </row>
    <row r="21" spans="1:15" ht="13.5" thickTop="1">
      <c r="A21" s="18" t="s">
        <v>12</v>
      </c>
      <c r="B21" s="18"/>
      <c r="C21" s="18"/>
      <c r="D21" s="2">
        <v>1270</v>
      </c>
      <c r="E21" s="19"/>
      <c r="F21" s="20">
        <v>1270</v>
      </c>
      <c r="G21" s="18"/>
      <c r="H21" s="18"/>
      <c r="I21" s="18"/>
      <c r="J21" s="18"/>
      <c r="K21" s="18"/>
      <c r="L21" s="18"/>
      <c r="M21" s="18"/>
      <c r="N21" s="18"/>
      <c r="O21" s="19"/>
    </row>
    <row r="22" spans="1:15">
      <c r="A22" s="18" t="s">
        <v>13</v>
      </c>
      <c r="B22" s="18"/>
      <c r="C22" s="18"/>
      <c r="D22" s="2">
        <v>1448</v>
      </c>
      <c r="E22" s="19"/>
      <c r="F22" s="20">
        <v>1318</v>
      </c>
      <c r="G22" s="18"/>
      <c r="H22" s="18"/>
      <c r="I22" s="18"/>
      <c r="J22" s="17" t="s">
        <v>9</v>
      </c>
      <c r="K22" s="18"/>
      <c r="L22" s="18"/>
      <c r="M22" s="19"/>
      <c r="N22" s="19"/>
      <c r="O22" s="19"/>
    </row>
    <row r="23" spans="1:15">
      <c r="A23" s="18" t="s">
        <v>58</v>
      </c>
      <c r="B23" s="18"/>
      <c r="C23" s="18"/>
      <c r="D23" s="2">
        <v>2585</v>
      </c>
      <c r="E23" s="19"/>
      <c r="F23" s="20">
        <v>2500</v>
      </c>
      <c r="G23" s="18"/>
      <c r="H23" s="18"/>
      <c r="I23" s="18"/>
      <c r="J23" s="18" t="s">
        <v>10</v>
      </c>
      <c r="K23" s="18"/>
      <c r="L23" s="18"/>
      <c r="M23" s="19"/>
      <c r="N23" s="19"/>
      <c r="O23" s="19"/>
    </row>
    <row r="24" spans="1:15">
      <c r="A24" s="2" t="s">
        <v>59</v>
      </c>
      <c r="D24" s="2">
        <v>8685.6</v>
      </c>
      <c r="F24" s="2">
        <v>8400</v>
      </c>
      <c r="G24" s="18"/>
      <c r="H24" s="18"/>
      <c r="I24" s="18"/>
      <c r="J24" s="18"/>
      <c r="K24" s="18" t="s">
        <v>11</v>
      </c>
      <c r="L24" s="18"/>
      <c r="M24" s="19">
        <v>764670.49</v>
      </c>
      <c r="N24" s="19"/>
      <c r="O24" s="19">
        <v>704947.41</v>
      </c>
    </row>
    <row r="25" spans="1:15">
      <c r="A25" s="18" t="s">
        <v>60</v>
      </c>
      <c r="B25" s="18"/>
      <c r="C25" s="18"/>
      <c r="D25" s="9">
        <v>250</v>
      </c>
      <c r="E25" s="21"/>
      <c r="F25" s="27">
        <v>1867</v>
      </c>
      <c r="G25" s="18"/>
      <c r="H25" s="18"/>
      <c r="I25" s="18"/>
      <c r="J25" s="18"/>
      <c r="K25" s="18" t="s">
        <v>20</v>
      </c>
      <c r="L25" s="18"/>
      <c r="M25" s="19">
        <f>+D39</f>
        <v>19070.080000000002</v>
      </c>
      <c r="N25" s="19"/>
      <c r="O25" s="19">
        <v>59723</v>
      </c>
    </row>
    <row r="26" spans="1:15">
      <c r="A26" s="17" t="s">
        <v>55</v>
      </c>
      <c r="B26" s="18"/>
      <c r="C26" s="18"/>
      <c r="D26" s="18">
        <f>SUM(D13:D25)</f>
        <v>65930.92</v>
      </c>
      <c r="E26" s="26"/>
      <c r="F26" s="28">
        <f>SUM(F13:F25)</f>
        <v>29599.440000000002</v>
      </c>
      <c r="G26" s="18"/>
      <c r="H26" s="18"/>
      <c r="I26" s="18"/>
      <c r="J26" s="18"/>
      <c r="K26" s="18" t="s">
        <v>14</v>
      </c>
      <c r="L26" s="30"/>
      <c r="M26" s="31">
        <f>SUM(M24:M25)</f>
        <v>783740.57</v>
      </c>
      <c r="N26" s="21"/>
      <c r="O26" s="31">
        <f>SUM(O24:O25)</f>
        <v>764670.41</v>
      </c>
    </row>
    <row r="27" spans="1:15">
      <c r="A27" s="18"/>
      <c r="B27" s="18"/>
      <c r="C27" s="18"/>
      <c r="D27" s="26"/>
      <c r="E27" s="26"/>
      <c r="F27" s="29"/>
      <c r="G27" s="18"/>
      <c r="H27" s="18"/>
      <c r="I27" s="18"/>
      <c r="J27" s="18"/>
      <c r="K27" s="18"/>
      <c r="L27" s="30"/>
      <c r="M27" s="21"/>
      <c r="N27" s="21"/>
      <c r="O27" s="21"/>
    </row>
    <row r="28" spans="1:15">
      <c r="A28" s="18" t="s">
        <v>17</v>
      </c>
      <c r="B28" s="18"/>
      <c r="C28" s="18"/>
      <c r="D28" s="19">
        <f>+D11-D26</f>
        <v>36280.080000000002</v>
      </c>
      <c r="E28" s="26"/>
      <c r="F28" s="19">
        <f>+F11-F26</f>
        <v>80582.559999999998</v>
      </c>
      <c r="G28" s="18"/>
      <c r="H28" s="18"/>
      <c r="I28" s="18"/>
      <c r="J28" s="18" t="s">
        <v>15</v>
      </c>
      <c r="K28" s="18" t="s">
        <v>41</v>
      </c>
      <c r="L28" s="18"/>
      <c r="M28" s="2">
        <v>226362.82</v>
      </c>
      <c r="N28" s="19"/>
      <c r="O28" s="19">
        <v>226362.82</v>
      </c>
    </row>
    <row r="29" spans="1:15">
      <c r="A29" s="18"/>
      <c r="B29" s="18"/>
      <c r="C29" s="18"/>
      <c r="D29" s="29"/>
      <c r="E29" s="26"/>
      <c r="F29" s="29"/>
      <c r="G29" s="18"/>
      <c r="H29" s="18"/>
      <c r="I29" s="18"/>
      <c r="J29" s="18"/>
      <c r="K29" s="18" t="s">
        <v>16</v>
      </c>
      <c r="L29" s="18"/>
      <c r="M29" s="2">
        <v>7745</v>
      </c>
      <c r="N29" s="19"/>
      <c r="O29" s="19">
        <v>8455</v>
      </c>
    </row>
    <row r="30" spans="1:15">
      <c r="A30" s="18" t="s">
        <v>19</v>
      </c>
      <c r="B30" s="18"/>
      <c r="C30" s="18"/>
      <c r="D30" s="2">
        <v>14372</v>
      </c>
      <c r="E30" s="26"/>
      <c r="F30" s="18">
        <v>11087</v>
      </c>
      <c r="G30" s="18"/>
      <c r="H30" s="18"/>
      <c r="I30" s="18"/>
      <c r="J30" s="18"/>
      <c r="K30" s="18" t="s">
        <v>40</v>
      </c>
      <c r="L30" s="18"/>
      <c r="M30" s="2">
        <v>-68.239999999999995</v>
      </c>
      <c r="N30" s="19"/>
      <c r="O30" s="19">
        <v>3886</v>
      </c>
    </row>
    <row r="31" spans="1:15">
      <c r="A31" s="18" t="s">
        <v>77</v>
      </c>
      <c r="B31" s="18"/>
      <c r="C31" s="18"/>
      <c r="D31" s="2">
        <v>0</v>
      </c>
      <c r="E31" s="32"/>
      <c r="F31" s="18">
        <v>2861</v>
      </c>
      <c r="G31" s="18"/>
      <c r="H31" s="18"/>
      <c r="I31" s="18"/>
      <c r="J31" s="18"/>
      <c r="K31" s="18" t="s">
        <v>18</v>
      </c>
      <c r="L31" s="18"/>
      <c r="M31" s="2">
        <v>11336.88</v>
      </c>
      <c r="N31" s="19"/>
      <c r="O31" s="19">
        <v>0</v>
      </c>
    </row>
    <row r="32" spans="1:15">
      <c r="A32" s="18" t="s">
        <v>78</v>
      </c>
      <c r="B32" s="18"/>
      <c r="C32" s="18"/>
      <c r="D32" s="9">
        <v>3226</v>
      </c>
      <c r="E32" s="32"/>
      <c r="F32" s="36">
        <v>0</v>
      </c>
      <c r="G32" s="18"/>
      <c r="H32" s="18"/>
      <c r="I32" s="18"/>
      <c r="J32" s="18"/>
      <c r="K32" s="18"/>
      <c r="L32" s="18"/>
      <c r="M32" s="31">
        <f>SUM(M28:M31)</f>
        <v>245376.46000000002</v>
      </c>
      <c r="N32" s="19"/>
      <c r="O32" s="31">
        <f>SUM(O28:O31)</f>
        <v>238703.82</v>
      </c>
    </row>
    <row r="33" spans="1:15">
      <c r="A33" s="18" t="s">
        <v>30</v>
      </c>
      <c r="B33" s="18"/>
      <c r="C33" s="18"/>
      <c r="D33" s="9">
        <f>SUM(D30:D32)</f>
        <v>17598</v>
      </c>
      <c r="E33" s="32"/>
      <c r="F33" s="36">
        <f>SUM(F30:F32)</f>
        <v>13948</v>
      </c>
      <c r="G33" s="18"/>
      <c r="H33" s="18"/>
      <c r="I33" s="18"/>
      <c r="J33" s="18"/>
      <c r="K33" s="18"/>
      <c r="L33" s="18"/>
      <c r="M33" s="19"/>
      <c r="N33" s="19"/>
      <c r="O33" s="19"/>
    </row>
    <row r="34" spans="1:15" ht="13.5" thickBot="1">
      <c r="A34" s="18"/>
      <c r="B34" s="18"/>
      <c r="C34" s="18"/>
      <c r="D34" s="18"/>
      <c r="E34" s="32"/>
      <c r="F34" s="19"/>
      <c r="G34" s="18"/>
      <c r="H34" s="18"/>
      <c r="I34" s="18"/>
      <c r="J34" s="17" t="s">
        <v>57</v>
      </c>
      <c r="K34" s="18"/>
      <c r="L34" s="18"/>
      <c r="M34" s="25">
        <f>+M26+M32</f>
        <v>1029117.03</v>
      </c>
      <c r="N34" s="21"/>
      <c r="O34" s="25">
        <f>+O26+O32</f>
        <v>1003374.23</v>
      </c>
    </row>
    <row r="35" spans="1:15" ht="13.5" thickTop="1">
      <c r="A35" s="18" t="s">
        <v>31</v>
      </c>
      <c r="B35" s="18"/>
      <c r="C35" s="18"/>
      <c r="D35" s="18">
        <f>+D28+D33</f>
        <v>53878.080000000002</v>
      </c>
      <c r="E35" s="29"/>
      <c r="F35" s="19">
        <f>+F28+F33</f>
        <v>94530.559999999998</v>
      </c>
      <c r="G35" s="18"/>
      <c r="H35" s="18"/>
      <c r="I35" s="18"/>
    </row>
    <row r="36" spans="1:15">
      <c r="A36" s="18"/>
      <c r="B36" s="18"/>
      <c r="C36" s="18"/>
      <c r="D36" s="35"/>
      <c r="E36" s="26"/>
      <c r="F36" s="29"/>
      <c r="G36" s="18"/>
      <c r="H36" s="18"/>
      <c r="I36" s="18"/>
      <c r="J36" s="13" t="s">
        <v>45</v>
      </c>
      <c r="K36"/>
      <c r="L36"/>
      <c r="M36" s="13" t="s">
        <v>47</v>
      </c>
      <c r="N36"/>
      <c r="O36" s="10"/>
    </row>
    <row r="37" spans="1:15">
      <c r="A37" s="18" t="s">
        <v>32</v>
      </c>
      <c r="B37" s="18"/>
      <c r="C37" s="18"/>
      <c r="D37" s="35"/>
      <c r="E37" s="26"/>
      <c r="F37" s="29"/>
      <c r="G37" s="18"/>
      <c r="H37" s="18"/>
      <c r="I37" s="18"/>
      <c r="J37" s="2" t="s">
        <v>46</v>
      </c>
      <c r="M37" s="7" t="s">
        <v>48</v>
      </c>
      <c r="N37" s="7"/>
      <c r="O37" s="7"/>
    </row>
    <row r="38" spans="1:15">
      <c r="A38" s="18"/>
      <c r="B38" s="18" t="s">
        <v>33</v>
      </c>
      <c r="C38" s="18"/>
      <c r="D38" s="34">
        <v>34808</v>
      </c>
      <c r="E38" s="26"/>
      <c r="F38" s="23">
        <v>34808</v>
      </c>
      <c r="G38" s="18"/>
      <c r="H38" s="18"/>
      <c r="I38" s="18"/>
    </row>
    <row r="39" spans="1:15">
      <c r="A39" s="18" t="s">
        <v>20</v>
      </c>
      <c r="B39" s="18"/>
      <c r="C39" s="18"/>
      <c r="D39" s="18">
        <f>+D35-D38</f>
        <v>19070.080000000002</v>
      </c>
      <c r="E39" s="33"/>
      <c r="F39" s="19">
        <f>+F35-F38</f>
        <v>59722.559999999998</v>
      </c>
      <c r="G39" s="18"/>
      <c r="H39" s="18"/>
      <c r="I39" s="18"/>
      <c r="J39" s="3" t="s">
        <v>21</v>
      </c>
    </row>
    <row r="40" spans="1:15">
      <c r="F40" s="2"/>
      <c r="J40" s="2" t="s">
        <v>22</v>
      </c>
    </row>
    <row r="41" spans="1:15">
      <c r="D41" s="12"/>
      <c r="E41" s="12"/>
      <c r="F41" s="12"/>
      <c r="J41" s="2" t="s">
        <v>23</v>
      </c>
    </row>
    <row r="42" spans="1:15">
      <c r="D42"/>
      <c r="E42"/>
      <c r="F42" s="10"/>
      <c r="J42" s="2" t="s">
        <v>24</v>
      </c>
    </row>
    <row r="43" spans="1:15">
      <c r="D43"/>
      <c r="E43"/>
      <c r="F43" s="10"/>
      <c r="J43" s="2" t="s">
        <v>63</v>
      </c>
    </row>
    <row r="44" spans="1:15">
      <c r="D44" s="6"/>
    </row>
    <row r="45" spans="1:15">
      <c r="D45" s="6"/>
      <c r="J45" s="2" t="s">
        <v>62</v>
      </c>
    </row>
    <row r="47" spans="1:15">
      <c r="J47" s="2" t="s">
        <v>49</v>
      </c>
      <c r="M47" s="2" t="s">
        <v>50</v>
      </c>
    </row>
    <row r="48" spans="1:15">
      <c r="L48" s="2" t="s">
        <v>51</v>
      </c>
    </row>
    <row r="51" spans="1:17">
      <c r="A51" s="8"/>
      <c r="B51" s="8"/>
      <c r="C51" s="8"/>
      <c r="D51" s="8"/>
      <c r="E51" s="8"/>
      <c r="F51" s="7"/>
    </row>
    <row r="52" spans="1:17" ht="12.75" customHeight="1">
      <c r="A52" s="8"/>
      <c r="B52" s="8"/>
      <c r="C52" s="8"/>
      <c r="D52" s="8"/>
      <c r="E52" s="8"/>
      <c r="F52" s="7"/>
      <c r="G52" s="8"/>
      <c r="H52" s="8"/>
      <c r="I52" s="8"/>
      <c r="J52" s="8"/>
      <c r="K52" s="8"/>
      <c r="L52" s="8"/>
      <c r="M52" s="8"/>
      <c r="N52" s="8"/>
      <c r="O52" s="7"/>
      <c r="P52" s="8"/>
      <c r="Q52" s="8"/>
    </row>
    <row r="53" spans="1:17" ht="27">
      <c r="A53" s="1" t="s">
        <v>65</v>
      </c>
      <c r="B53" s="37"/>
      <c r="C53" s="37">
        <v>2009</v>
      </c>
      <c r="J53" s="38" t="s">
        <v>66</v>
      </c>
      <c r="K53" s="38"/>
      <c r="L53" s="38"/>
      <c r="M53" s="38"/>
      <c r="N53" s="39"/>
      <c r="O53" s="40"/>
    </row>
    <row r="54" spans="1:17">
      <c r="A54" s="3" t="s">
        <v>2</v>
      </c>
    </row>
    <row r="55" spans="1:17">
      <c r="A55" s="3"/>
    </row>
    <row r="56" spans="1:17">
      <c r="D56" s="6"/>
    </row>
    <row r="57" spans="1:17">
      <c r="A57" s="2" t="s">
        <v>5</v>
      </c>
      <c r="F57" s="6">
        <v>26000</v>
      </c>
    </row>
    <row r="58" spans="1:17">
      <c r="A58" s="2" t="s">
        <v>6</v>
      </c>
      <c r="F58" s="7">
        <v>76300</v>
      </c>
    </row>
    <row r="59" spans="1:17">
      <c r="A59" s="2" t="s">
        <v>7</v>
      </c>
      <c r="F59" s="41">
        <v>0</v>
      </c>
    </row>
    <row r="60" spans="1:17">
      <c r="F60" s="41">
        <f>SUM(F57:F59)</f>
        <v>102300</v>
      </c>
    </row>
    <row r="62" spans="1:17">
      <c r="A62" s="2" t="s">
        <v>8</v>
      </c>
      <c r="F62" s="2">
        <v>6600</v>
      </c>
    </row>
    <row r="63" spans="1:17">
      <c r="A63" s="2" t="s">
        <v>25</v>
      </c>
      <c r="F63" s="2">
        <v>2100</v>
      </c>
    </row>
    <row r="64" spans="1:17" ht="20.25">
      <c r="A64" s="2" t="s">
        <v>67</v>
      </c>
      <c r="F64" s="2">
        <v>2600</v>
      </c>
      <c r="K64" s="42"/>
      <c r="L64" s="43" t="s">
        <v>68</v>
      </c>
    </row>
    <row r="65" spans="1:12">
      <c r="A65" s="2" t="s">
        <v>26</v>
      </c>
      <c r="F65" s="2">
        <v>4000</v>
      </c>
      <c r="L65" s="3"/>
    </row>
    <row r="66" spans="1:12" ht="20.25">
      <c r="A66" s="2" t="s">
        <v>69</v>
      </c>
      <c r="F66" s="2">
        <v>2000</v>
      </c>
      <c r="K66" s="42"/>
      <c r="L66" s="44">
        <v>2008</v>
      </c>
    </row>
    <row r="67" spans="1:12">
      <c r="A67" s="2" t="s">
        <v>70</v>
      </c>
      <c r="F67" s="2">
        <v>1000</v>
      </c>
      <c r="L67" s="3"/>
    </row>
    <row r="68" spans="1:12" ht="18.75">
      <c r="A68" s="2" t="s">
        <v>27</v>
      </c>
      <c r="F68" s="2">
        <v>10000</v>
      </c>
      <c r="L68" s="45" t="s">
        <v>76</v>
      </c>
    </row>
    <row r="69" spans="1:12">
      <c r="A69" s="2" t="s">
        <v>71</v>
      </c>
      <c r="F69" s="2">
        <v>0</v>
      </c>
    </row>
    <row r="70" spans="1:12">
      <c r="A70" s="2" t="s">
        <v>12</v>
      </c>
      <c r="F70" s="2">
        <v>2000</v>
      </c>
    </row>
    <row r="71" spans="1:12">
      <c r="A71" s="2" t="s">
        <v>13</v>
      </c>
      <c r="F71" s="2">
        <v>1500</v>
      </c>
    </row>
    <row r="72" spans="1:12">
      <c r="A72" s="18" t="s">
        <v>58</v>
      </c>
      <c r="B72" s="18"/>
      <c r="C72" s="18"/>
      <c r="F72" s="2">
        <v>2600</v>
      </c>
    </row>
    <row r="73" spans="1:12">
      <c r="A73" s="2" t="s">
        <v>59</v>
      </c>
      <c r="F73" s="2">
        <v>8700</v>
      </c>
    </row>
    <row r="74" spans="1:12">
      <c r="A74" s="2" t="s">
        <v>60</v>
      </c>
      <c r="F74" s="2">
        <v>2000</v>
      </c>
    </row>
    <row r="75" spans="1:12">
      <c r="F75" s="46">
        <f>SUM(F62:F74)</f>
        <v>45100</v>
      </c>
    </row>
    <row r="76" spans="1:12">
      <c r="F76" s="2"/>
    </row>
    <row r="77" spans="1:12">
      <c r="A77" s="2" t="s">
        <v>17</v>
      </c>
      <c r="F77" s="8">
        <f>+F60-F75</f>
        <v>57200</v>
      </c>
    </row>
    <row r="78" spans="1:12">
      <c r="F78" s="2"/>
    </row>
    <row r="79" spans="1:12">
      <c r="A79" s="2" t="s">
        <v>72</v>
      </c>
      <c r="F79" s="2">
        <v>15000</v>
      </c>
    </row>
    <row r="80" spans="1:12">
      <c r="A80" s="2" t="s">
        <v>30</v>
      </c>
      <c r="F80" s="9">
        <v>-3500</v>
      </c>
    </row>
    <row r="81" spans="1:17">
      <c r="F81" s="46">
        <f>SUM(F79:F80)</f>
        <v>11500</v>
      </c>
    </row>
    <row r="82" spans="1:17">
      <c r="F82" s="2"/>
    </row>
    <row r="83" spans="1:17">
      <c r="A83" s="2" t="s">
        <v>31</v>
      </c>
      <c r="F83" s="2">
        <f>+F77+F81</f>
        <v>68700</v>
      </c>
    </row>
    <row r="84" spans="1:17">
      <c r="F84" s="2"/>
    </row>
    <row r="85" spans="1:17">
      <c r="A85" s="2" t="s">
        <v>32</v>
      </c>
      <c r="F85" s="2"/>
    </row>
    <row r="86" spans="1:17">
      <c r="B86" s="2" t="s">
        <v>33</v>
      </c>
      <c r="F86" s="9">
        <v>34808</v>
      </c>
    </row>
    <row r="87" spans="1:17">
      <c r="F87" s="2"/>
    </row>
    <row r="88" spans="1:17" ht="13.5" thickBot="1">
      <c r="A88" s="2" t="s">
        <v>73</v>
      </c>
      <c r="F88" s="47">
        <f>+F83-F86</f>
        <v>33892</v>
      </c>
    </row>
    <row r="89" spans="1:17" ht="13.5" thickTop="1">
      <c r="A89" s="11"/>
      <c r="B89" s="8"/>
      <c r="C89" s="8"/>
      <c r="F89" s="8"/>
    </row>
    <row r="90" spans="1:17">
      <c r="F90" s="2"/>
      <c r="J90" s="39" t="s">
        <v>74</v>
      </c>
      <c r="K90" s="39"/>
      <c r="L90" s="39"/>
      <c r="M90" s="39" t="s">
        <v>75</v>
      </c>
      <c r="N90" s="39"/>
      <c r="O90" s="40"/>
    </row>
    <row r="91" spans="1:17">
      <c r="F91" s="2"/>
    </row>
    <row r="92" spans="1:17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7"/>
      <c r="P92" s="8"/>
      <c r="Q92" s="8"/>
    </row>
    <row r="93" spans="1:17">
      <c r="F93" s="2"/>
    </row>
    <row r="94" spans="1:17">
      <c r="F94" s="2"/>
    </row>
    <row r="95" spans="1:17">
      <c r="F95" s="2"/>
    </row>
    <row r="96" spans="1:17">
      <c r="F96" s="8"/>
    </row>
    <row r="97" spans="6:6">
      <c r="F97" s="8"/>
    </row>
    <row r="98" spans="6:6">
      <c r="F98" s="2"/>
    </row>
    <row r="99" spans="6:6">
      <c r="F99" s="2"/>
    </row>
    <row r="100" spans="6:6">
      <c r="F100" s="2"/>
    </row>
    <row r="101" spans="6:6">
      <c r="F101" s="2"/>
    </row>
    <row r="102" spans="6:6">
      <c r="F102" s="2"/>
    </row>
  </sheetData>
  <phoneticPr fontId="4" type="noConversion"/>
  <printOptions horizontalCentered="1" verticalCentered="1"/>
  <pageMargins left="0.39370078740157483" right="0.39370078740157483" top="0.98425196850393704" bottom="0.98425196850393704" header="0" footer="0"/>
  <pageSetup paperSize="9" fitToWidth="0" fitToHeight="0" pageOrder="overThenDown" orientation="landscape" r:id="rId1"/>
  <headerFooter alignWithMargins="0">
    <oddHeader>&amp;C&amp;14Gantrup Vandværk A.m.b.a.
Regnskab for perioden 01.01. - 31.12.2008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9"/>
  <sheetViews>
    <sheetView tabSelected="1" topLeftCell="A39" workbookViewId="0">
      <selection activeCell="Q48" sqref="Q48"/>
    </sheetView>
  </sheetViews>
  <sheetFormatPr defaultRowHeight="12.75"/>
  <cols>
    <col min="1" max="1" width="9.140625" style="73"/>
    <col min="2" max="2" width="15.42578125" style="2" customWidth="1"/>
    <col min="3" max="3" width="9.140625" style="2"/>
    <col min="4" max="4" width="9.5703125" style="2" customWidth="1"/>
    <col min="5" max="5" width="1.85546875" style="2" customWidth="1"/>
    <col min="6" max="6" width="9.140625" style="6"/>
    <col min="7" max="7" width="13.140625" style="6" customWidth="1"/>
    <col min="8" max="8" width="12.140625" style="2" customWidth="1"/>
    <col min="9" max="9" width="9.140625" style="2" hidden="1" customWidth="1"/>
    <col min="10" max="10" width="7.28515625" style="73" customWidth="1"/>
    <col min="11" max="11" width="9.28515625" style="2" bestFit="1" customWidth="1"/>
    <col min="12" max="12" width="21.7109375" style="2" customWidth="1"/>
    <col min="13" max="13" width="9.28515625" style="2" customWidth="1"/>
    <col min="14" max="14" width="2.28515625" style="2" customWidth="1"/>
    <col min="15" max="15" width="9.42578125" style="6" customWidth="1"/>
    <col min="16" max="16384" width="9.140625" style="2"/>
  </cols>
  <sheetData>
    <row r="1" spans="1:15" ht="18.75">
      <c r="A1" s="120" t="s">
        <v>0</v>
      </c>
      <c r="B1" s="119"/>
      <c r="C1" s="119"/>
      <c r="D1" s="119"/>
      <c r="E1" s="119"/>
      <c r="F1" s="119"/>
      <c r="G1" s="80"/>
      <c r="H1" s="80"/>
      <c r="I1" s="48"/>
      <c r="J1" s="120" t="s">
        <v>1</v>
      </c>
      <c r="K1" s="119"/>
      <c r="L1" s="119"/>
      <c r="M1" s="119"/>
      <c r="N1" s="119"/>
      <c r="O1" s="119"/>
    </row>
    <row r="2" spans="1:15">
      <c r="A2" s="121" t="s">
        <v>2</v>
      </c>
      <c r="B2" s="119"/>
      <c r="C2" s="119"/>
      <c r="D2" s="119"/>
      <c r="E2" s="119"/>
      <c r="F2" s="119"/>
      <c r="G2" s="80"/>
      <c r="H2" s="80"/>
      <c r="I2" s="48"/>
      <c r="J2" s="121" t="s">
        <v>3</v>
      </c>
      <c r="K2" s="119"/>
      <c r="L2" s="119"/>
      <c r="M2" s="119"/>
      <c r="N2" s="119"/>
      <c r="O2" s="119"/>
    </row>
    <row r="3" spans="1:15">
      <c r="A3" s="69"/>
      <c r="B3" s="48"/>
      <c r="C3" s="48"/>
      <c r="D3" s="48"/>
      <c r="E3" s="48"/>
      <c r="F3" s="50"/>
      <c r="G3" s="50"/>
      <c r="H3" s="48"/>
      <c r="I3" s="48"/>
      <c r="J3" s="69"/>
      <c r="K3" s="48"/>
      <c r="L3" s="49"/>
      <c r="M3" s="48"/>
      <c r="N3" s="48"/>
      <c r="O3" s="50"/>
    </row>
    <row r="4" spans="1:15" s="4" customFormat="1">
      <c r="A4" s="70"/>
      <c r="B4" s="51"/>
      <c r="C4" s="51"/>
      <c r="D4" s="5">
        <v>2009</v>
      </c>
      <c r="E4" s="5"/>
      <c r="F4" s="5">
        <v>2008</v>
      </c>
      <c r="G4" s="5"/>
      <c r="H4" s="51"/>
      <c r="I4" s="51"/>
      <c r="J4" s="70"/>
      <c r="K4" s="51"/>
      <c r="L4" s="51"/>
      <c r="M4" s="5">
        <v>2009</v>
      </c>
      <c r="N4" s="5"/>
      <c r="O4" s="5">
        <v>2008</v>
      </c>
    </row>
    <row r="5" spans="1:15" s="4" customFormat="1">
      <c r="A5" s="77"/>
      <c r="B5" s="52"/>
      <c r="C5" s="52"/>
      <c r="D5" s="15"/>
      <c r="E5" s="15"/>
      <c r="F5" s="16"/>
      <c r="G5" s="16"/>
      <c r="H5" s="52"/>
      <c r="I5" s="52"/>
      <c r="J5" s="71" t="s">
        <v>4</v>
      </c>
      <c r="K5" s="53"/>
      <c r="L5" s="53"/>
      <c r="M5" s="53"/>
      <c r="N5" s="53"/>
      <c r="O5" s="54"/>
    </row>
    <row r="6" spans="1:15">
      <c r="A6" s="71" t="s">
        <v>52</v>
      </c>
      <c r="B6" s="53"/>
      <c r="C6" s="53"/>
      <c r="D6" s="54"/>
      <c r="E6" s="54"/>
      <c r="F6" s="54"/>
      <c r="G6" s="54"/>
      <c r="H6" s="53"/>
      <c r="I6" s="53"/>
      <c r="J6" s="72" t="s">
        <v>34</v>
      </c>
      <c r="K6" s="53"/>
      <c r="L6" s="53"/>
      <c r="M6" s="54"/>
      <c r="N6" s="54"/>
      <c r="O6" s="54"/>
    </row>
    <row r="7" spans="1:15">
      <c r="A7" s="72" t="s">
        <v>5</v>
      </c>
      <c r="B7" s="53"/>
      <c r="C7" s="53"/>
      <c r="D7" s="86">
        <v>26626</v>
      </c>
      <c r="E7" s="54"/>
      <c r="F7" s="87">
        <v>25911</v>
      </c>
      <c r="G7" s="54"/>
      <c r="H7" s="53"/>
      <c r="I7" s="53"/>
      <c r="J7" s="72" t="s">
        <v>11</v>
      </c>
      <c r="L7" s="53"/>
      <c r="M7" s="86">
        <v>696172</v>
      </c>
      <c r="N7" s="53"/>
      <c r="O7" s="87">
        <v>696172</v>
      </c>
    </row>
    <row r="8" spans="1:15">
      <c r="A8" s="72" t="s">
        <v>6</v>
      </c>
      <c r="B8" s="53"/>
      <c r="C8" s="53"/>
      <c r="D8" s="86">
        <v>77044</v>
      </c>
      <c r="E8" s="54"/>
      <c r="F8" s="97">
        <v>76300</v>
      </c>
      <c r="G8" s="55"/>
      <c r="H8" s="53"/>
      <c r="I8" s="53"/>
      <c r="J8" s="72" t="s">
        <v>35</v>
      </c>
      <c r="L8" s="53"/>
      <c r="M8" s="86">
        <v>0</v>
      </c>
      <c r="N8" s="54"/>
      <c r="O8" s="87">
        <v>0</v>
      </c>
    </row>
    <row r="9" spans="1:15">
      <c r="A9" s="72" t="s">
        <v>86</v>
      </c>
      <c r="B9" s="53"/>
      <c r="C9" s="53"/>
      <c r="D9" s="86">
        <v>18000</v>
      </c>
      <c r="E9" s="54"/>
      <c r="F9" s="99">
        <v>0</v>
      </c>
      <c r="G9" s="55"/>
      <c r="H9" s="53"/>
      <c r="I9" s="53"/>
      <c r="J9" s="76" t="s">
        <v>36</v>
      </c>
      <c r="L9" s="53"/>
      <c r="M9" s="86">
        <f>-303315.26-34808</f>
        <v>-338123.26</v>
      </c>
      <c r="N9" s="53"/>
      <c r="O9" s="87">
        <v>-303315</v>
      </c>
    </row>
    <row r="10" spans="1:15">
      <c r="A10" s="71" t="s">
        <v>53</v>
      </c>
      <c r="B10" s="53"/>
      <c r="C10" s="53"/>
      <c r="D10" s="90">
        <f>SUM(D7:D9)</f>
        <v>121670</v>
      </c>
      <c r="E10" s="55"/>
      <c r="F10" s="99">
        <f>SUM(F6:F8)</f>
        <v>102211</v>
      </c>
      <c r="G10" s="55"/>
      <c r="H10" s="53"/>
      <c r="I10" s="53"/>
      <c r="J10" s="72" t="s">
        <v>37</v>
      </c>
      <c r="L10" s="53"/>
      <c r="M10" s="90">
        <f>SUM(M5:M9)</f>
        <v>358048.74</v>
      </c>
      <c r="N10" s="55"/>
      <c r="O10" s="90">
        <f>SUM(O5:O9)</f>
        <v>392857</v>
      </c>
    </row>
    <row r="11" spans="1:15">
      <c r="A11" s="72"/>
      <c r="B11" s="53"/>
      <c r="C11" s="53"/>
      <c r="D11" s="87"/>
      <c r="E11" s="54"/>
      <c r="F11" s="87"/>
      <c r="G11" s="81"/>
      <c r="H11" s="53"/>
      <c r="I11" s="53"/>
      <c r="J11" s="72"/>
      <c r="K11" s="53"/>
      <c r="L11" s="53"/>
      <c r="M11" s="28"/>
      <c r="N11" s="53"/>
      <c r="O11" s="87"/>
    </row>
    <row r="12" spans="1:15">
      <c r="A12" s="114" t="s">
        <v>54</v>
      </c>
      <c r="B12" s="48"/>
      <c r="C12" s="48"/>
      <c r="D12" s="86"/>
      <c r="E12" s="48"/>
      <c r="F12" s="100"/>
      <c r="G12" s="55"/>
      <c r="H12" s="53"/>
      <c r="I12" s="53"/>
      <c r="J12" s="72" t="s">
        <v>38</v>
      </c>
      <c r="K12" s="53"/>
      <c r="L12" s="53"/>
      <c r="M12" s="86">
        <v>714779</v>
      </c>
      <c r="N12" s="53"/>
      <c r="O12" s="28">
        <v>456017</v>
      </c>
    </row>
    <row r="13" spans="1:15">
      <c r="A13" s="72" t="s">
        <v>8</v>
      </c>
      <c r="B13" s="53"/>
      <c r="C13" s="53"/>
      <c r="D13" s="86">
        <v>7187</v>
      </c>
      <c r="E13" s="54"/>
      <c r="F13" s="88">
        <v>6538</v>
      </c>
      <c r="G13" s="54"/>
      <c r="H13" s="53"/>
      <c r="I13" s="53"/>
      <c r="J13" s="72" t="s">
        <v>42</v>
      </c>
      <c r="K13" s="53"/>
      <c r="L13" s="53"/>
      <c r="M13" s="86">
        <v>0</v>
      </c>
      <c r="N13" s="53"/>
      <c r="O13" s="28">
        <v>179911</v>
      </c>
    </row>
    <row r="14" spans="1:15">
      <c r="A14" s="72" t="s">
        <v>25</v>
      </c>
      <c r="B14" s="53"/>
      <c r="C14" s="53"/>
      <c r="D14" s="86">
        <v>2440</v>
      </c>
      <c r="E14" s="54"/>
      <c r="F14" s="88">
        <v>3992</v>
      </c>
      <c r="G14" s="50"/>
      <c r="H14" s="53"/>
      <c r="I14" s="53"/>
      <c r="J14" s="72" t="s">
        <v>39</v>
      </c>
      <c r="K14" s="53"/>
      <c r="L14" s="53"/>
      <c r="M14" s="86">
        <v>0</v>
      </c>
      <c r="N14" s="53"/>
      <c r="O14" s="28">
        <v>0</v>
      </c>
    </row>
    <row r="15" spans="1:15">
      <c r="A15" s="72" t="s">
        <v>29</v>
      </c>
      <c r="B15" s="53"/>
      <c r="C15" s="53"/>
      <c r="D15" s="86">
        <v>1289</v>
      </c>
      <c r="E15" s="54"/>
      <c r="F15" s="88">
        <v>2572</v>
      </c>
      <c r="G15" s="57"/>
      <c r="H15" s="53"/>
      <c r="I15" s="53"/>
      <c r="J15" s="72" t="s">
        <v>43</v>
      </c>
      <c r="K15" s="53"/>
      <c r="L15" s="53"/>
      <c r="M15" s="86">
        <v>1767</v>
      </c>
      <c r="N15" s="53"/>
      <c r="O15" s="28">
        <v>0</v>
      </c>
    </row>
    <row r="16" spans="1:15">
      <c r="A16" s="72" t="s">
        <v>26</v>
      </c>
      <c r="B16" s="53"/>
      <c r="C16" s="53"/>
      <c r="D16" s="86">
        <f>500+6683.67+8507+3637.6</f>
        <v>19328.27</v>
      </c>
      <c r="E16" s="53"/>
      <c r="F16" s="88">
        <v>3929</v>
      </c>
      <c r="G16" s="57"/>
      <c r="H16" s="53"/>
      <c r="I16" s="53"/>
      <c r="J16" s="72" t="s">
        <v>44</v>
      </c>
      <c r="K16" s="53"/>
      <c r="L16" s="53"/>
      <c r="M16" s="86">
        <v>1250</v>
      </c>
      <c r="N16" s="53"/>
      <c r="O16" s="28">
        <v>333</v>
      </c>
    </row>
    <row r="17" spans="1:15" ht="13.5" thickBot="1">
      <c r="A17" s="72" t="s">
        <v>61</v>
      </c>
      <c r="B17" s="53"/>
      <c r="C17" s="53"/>
      <c r="D17" s="86">
        <v>1661</v>
      </c>
      <c r="E17" s="53"/>
      <c r="F17" s="88">
        <v>24540</v>
      </c>
      <c r="G17" s="57"/>
      <c r="H17" s="53"/>
      <c r="I17" s="53"/>
      <c r="J17" s="71" t="s">
        <v>56</v>
      </c>
      <c r="K17" s="53"/>
      <c r="L17" s="53"/>
      <c r="M17" s="103">
        <f>SUM(M10:M16)</f>
        <v>1075844.74</v>
      </c>
      <c r="N17" s="53"/>
      <c r="O17" s="104">
        <f>SUM(O10:O16)</f>
        <v>1029118</v>
      </c>
    </row>
    <row r="18" spans="1:15" ht="13.5" thickTop="1">
      <c r="A18" s="72" t="s">
        <v>27</v>
      </c>
      <c r="B18" s="53"/>
      <c r="C18" s="53"/>
      <c r="D18" s="86">
        <v>2019</v>
      </c>
      <c r="E18" s="54"/>
      <c r="F18" s="88">
        <v>10121</v>
      </c>
      <c r="G18" s="57"/>
      <c r="H18" s="53"/>
      <c r="I18" s="53"/>
      <c r="J18" s="72"/>
      <c r="K18" s="53"/>
      <c r="L18" s="53"/>
      <c r="M18" s="28"/>
      <c r="N18" s="53"/>
      <c r="O18" s="87"/>
    </row>
    <row r="19" spans="1:15">
      <c r="A19" s="72" t="s">
        <v>64</v>
      </c>
      <c r="B19" s="53"/>
      <c r="C19" s="53"/>
      <c r="D19" s="86">
        <v>0</v>
      </c>
      <c r="E19" s="54"/>
      <c r="F19" s="88">
        <v>0</v>
      </c>
      <c r="G19" s="57"/>
      <c r="H19" s="53"/>
      <c r="I19" s="53"/>
      <c r="J19" s="71" t="s">
        <v>9</v>
      </c>
      <c r="K19" s="53"/>
      <c r="L19" s="53"/>
      <c r="M19" s="87"/>
      <c r="N19" s="54"/>
      <c r="O19" s="87"/>
    </row>
    <row r="20" spans="1:15">
      <c r="A20" s="72" t="s">
        <v>12</v>
      </c>
      <c r="B20" s="53"/>
      <c r="C20" s="53"/>
      <c r="D20" s="86">
        <v>1270</v>
      </c>
      <c r="E20" s="54"/>
      <c r="F20" s="88">
        <v>1270</v>
      </c>
      <c r="G20" s="57"/>
      <c r="H20" s="53"/>
      <c r="I20" s="53"/>
      <c r="J20" s="72" t="s">
        <v>10</v>
      </c>
      <c r="K20" s="53"/>
      <c r="L20" s="53"/>
      <c r="M20" s="87"/>
      <c r="N20" s="54"/>
      <c r="O20" s="87"/>
    </row>
    <row r="21" spans="1:15">
      <c r="A21" s="72" t="s">
        <v>13</v>
      </c>
      <c r="B21" s="53"/>
      <c r="C21" s="53"/>
      <c r="D21" s="86">
        <f>1346.45+2452.6</f>
        <v>3799.05</v>
      </c>
      <c r="E21" s="54"/>
      <c r="F21" s="88">
        <v>1447</v>
      </c>
      <c r="G21" s="57"/>
      <c r="H21" s="53"/>
      <c r="I21" s="53"/>
      <c r="J21" s="72"/>
      <c r="K21" s="72" t="s">
        <v>11</v>
      </c>
      <c r="L21" s="53"/>
      <c r="M21" s="87">
        <f>+O24</f>
        <v>783741</v>
      </c>
      <c r="N21" s="54"/>
      <c r="O21" s="87">
        <v>764670</v>
      </c>
    </row>
    <row r="22" spans="1:15">
      <c r="A22" s="72" t="s">
        <v>58</v>
      </c>
      <c r="B22" s="53"/>
      <c r="C22" s="53"/>
      <c r="D22" s="86">
        <v>2637</v>
      </c>
      <c r="E22" s="54"/>
      <c r="F22" s="88">
        <v>2585</v>
      </c>
      <c r="G22" s="57"/>
      <c r="H22" s="53"/>
      <c r="I22" s="53"/>
      <c r="J22" s="72"/>
      <c r="K22" s="72" t="s">
        <v>20</v>
      </c>
      <c r="L22" s="53"/>
      <c r="M22" s="87">
        <f>+D40</f>
        <v>38692.679999999993</v>
      </c>
      <c r="N22" s="54"/>
      <c r="O22" s="87">
        <f>+F40</f>
        <v>19071</v>
      </c>
    </row>
    <row r="23" spans="1:15">
      <c r="A23" s="73" t="s">
        <v>59</v>
      </c>
      <c r="B23" s="48"/>
      <c r="C23" s="48"/>
      <c r="D23" s="86">
        <v>8859</v>
      </c>
      <c r="E23" s="48"/>
      <c r="F23" s="86">
        <v>8686</v>
      </c>
      <c r="G23" s="57"/>
      <c r="H23" s="53"/>
      <c r="I23" s="53"/>
      <c r="J23" s="72"/>
      <c r="K23" s="72" t="s">
        <v>89</v>
      </c>
      <c r="L23" s="53"/>
      <c r="M23" s="87">
        <v>30130</v>
      </c>
      <c r="N23" s="54"/>
      <c r="O23" s="87">
        <f>+F41</f>
        <v>0</v>
      </c>
    </row>
    <row r="24" spans="1:15">
      <c r="A24" s="72" t="s">
        <v>60</v>
      </c>
      <c r="B24" s="53"/>
      <c r="C24" s="53"/>
      <c r="D24" s="91">
        <f>1200+112+74</f>
        <v>1386</v>
      </c>
      <c r="E24" s="55"/>
      <c r="F24" s="98">
        <v>250</v>
      </c>
      <c r="G24" s="57"/>
      <c r="H24" s="53"/>
      <c r="I24" s="53"/>
      <c r="J24" s="72"/>
      <c r="K24" s="72" t="s">
        <v>14</v>
      </c>
      <c r="L24" s="58"/>
      <c r="M24" s="90">
        <f>SUM(M21:M23)</f>
        <v>852563.67999999993</v>
      </c>
      <c r="N24" s="55"/>
      <c r="O24" s="90">
        <f>SUM(O21:O23)</f>
        <v>783741</v>
      </c>
    </row>
    <row r="25" spans="1:15">
      <c r="A25" s="71" t="s">
        <v>55</v>
      </c>
      <c r="B25" s="53"/>
      <c r="C25" s="53"/>
      <c r="D25" s="28">
        <f>SUM(D12:D24)</f>
        <v>51875.320000000007</v>
      </c>
      <c r="E25" s="56"/>
      <c r="F25" s="28">
        <f>SUM(F12:F24)</f>
        <v>65930</v>
      </c>
      <c r="G25" s="48"/>
      <c r="H25" s="53"/>
      <c r="I25" s="53"/>
      <c r="J25" s="72"/>
      <c r="K25" s="72"/>
      <c r="L25" s="58"/>
      <c r="M25" s="97"/>
      <c r="N25" s="55"/>
      <c r="O25" s="97"/>
    </row>
    <row r="26" spans="1:15">
      <c r="A26" s="72"/>
      <c r="B26" s="53"/>
      <c r="C26" s="53"/>
      <c r="D26" s="92"/>
      <c r="E26" s="56"/>
      <c r="F26" s="93"/>
      <c r="G26" s="81"/>
      <c r="H26" s="53"/>
      <c r="I26" s="53"/>
      <c r="J26" s="72" t="s">
        <v>15</v>
      </c>
      <c r="K26" s="72" t="s">
        <v>87</v>
      </c>
      <c r="L26" s="53"/>
      <c r="M26" s="86">
        <v>214366</v>
      </c>
      <c r="N26" s="54"/>
      <c r="O26" s="87">
        <v>226362.82</v>
      </c>
    </row>
    <row r="27" spans="1:15">
      <c r="A27" s="72" t="s">
        <v>17</v>
      </c>
      <c r="B27" s="53"/>
      <c r="C27" s="53"/>
      <c r="D27" s="87">
        <f>+D10-D25</f>
        <v>69794.679999999993</v>
      </c>
      <c r="E27" s="56"/>
      <c r="F27" s="87">
        <f>+F10-F25</f>
        <v>36281</v>
      </c>
      <c r="G27" s="53"/>
      <c r="H27" s="53"/>
      <c r="I27" s="53"/>
      <c r="J27" s="72"/>
      <c r="K27" s="72" t="s">
        <v>16</v>
      </c>
      <c r="L27" s="53"/>
      <c r="M27" s="86">
        <v>8075</v>
      </c>
      <c r="N27" s="54"/>
      <c r="O27" s="87">
        <v>7745</v>
      </c>
    </row>
    <row r="28" spans="1:15">
      <c r="A28" s="72"/>
      <c r="B28" s="53"/>
      <c r="C28" s="53"/>
      <c r="D28" s="93"/>
      <c r="E28" s="56"/>
      <c r="F28" s="93"/>
      <c r="G28" s="59"/>
      <c r="H28" s="53"/>
      <c r="I28" s="53"/>
      <c r="J28" s="72"/>
      <c r="K28" s="72" t="s">
        <v>40</v>
      </c>
      <c r="L28" s="53"/>
      <c r="M28" s="86">
        <v>340</v>
      </c>
      <c r="N28" s="54"/>
      <c r="O28" s="87">
        <v>-68</v>
      </c>
    </row>
    <row r="29" spans="1:15">
      <c r="A29" s="72" t="s">
        <v>19</v>
      </c>
      <c r="B29" s="53"/>
      <c r="C29" s="53"/>
      <c r="D29" s="86">
        <v>23746</v>
      </c>
      <c r="E29" s="56"/>
      <c r="F29" s="28">
        <v>14372</v>
      </c>
      <c r="G29" s="54"/>
      <c r="H29" s="53"/>
      <c r="I29" s="53"/>
      <c r="J29" s="72"/>
      <c r="K29" s="72" t="s">
        <v>18</v>
      </c>
      <c r="L29" s="53"/>
      <c r="M29" s="86">
        <v>500</v>
      </c>
      <c r="N29" s="54"/>
      <c r="O29" s="87">
        <v>11337</v>
      </c>
    </row>
    <row r="30" spans="1:15">
      <c r="A30" s="72" t="s">
        <v>85</v>
      </c>
      <c r="B30" s="53"/>
      <c r="C30" s="53"/>
      <c r="D30" s="86">
        <v>77</v>
      </c>
      <c r="E30" s="60"/>
      <c r="F30" s="28">
        <v>0</v>
      </c>
      <c r="G30" s="59"/>
      <c r="H30" s="53"/>
      <c r="I30" s="53"/>
      <c r="J30" s="72"/>
      <c r="K30" s="53"/>
      <c r="L30" s="53"/>
      <c r="M30" s="90">
        <f>SUM(M26:M29)</f>
        <v>223281</v>
      </c>
      <c r="N30" s="54"/>
      <c r="O30" s="90">
        <f>SUM(O26:O29)</f>
        <v>245376.82</v>
      </c>
    </row>
    <row r="31" spans="1:15">
      <c r="A31" s="89" t="s">
        <v>78</v>
      </c>
      <c r="B31" s="58"/>
      <c r="C31" s="58"/>
      <c r="D31" s="94">
        <v>0</v>
      </c>
      <c r="E31" s="60"/>
      <c r="F31" s="101">
        <v>3226</v>
      </c>
      <c r="G31" s="53"/>
      <c r="H31" s="53"/>
      <c r="I31" s="53"/>
      <c r="J31" s="72"/>
      <c r="K31" s="53"/>
      <c r="L31" s="53"/>
      <c r="M31" s="87"/>
      <c r="N31" s="54"/>
      <c r="O31" s="87"/>
    </row>
    <row r="32" spans="1:15" ht="13.5" thickBot="1">
      <c r="A32" s="89" t="s">
        <v>88</v>
      </c>
      <c r="B32" s="58"/>
      <c r="C32" s="58"/>
      <c r="D32" s="94">
        <v>18133</v>
      </c>
      <c r="E32" s="60"/>
      <c r="F32" s="101">
        <v>0</v>
      </c>
      <c r="G32" s="53"/>
      <c r="H32" s="53"/>
      <c r="I32" s="53"/>
      <c r="J32" s="71" t="s">
        <v>57</v>
      </c>
      <c r="K32" s="53"/>
      <c r="L32" s="53"/>
      <c r="M32" s="117">
        <f>+M24+M30</f>
        <v>1075844.68</v>
      </c>
      <c r="N32" s="55"/>
      <c r="O32" s="117">
        <f>+O24+O30</f>
        <v>1029117.8200000001</v>
      </c>
    </row>
    <row r="33" spans="1:15">
      <c r="A33" s="72" t="s">
        <v>84</v>
      </c>
      <c r="B33" s="53"/>
      <c r="C33" s="53"/>
      <c r="D33" s="91">
        <v>1830</v>
      </c>
      <c r="E33" s="60"/>
      <c r="F33" s="102">
        <v>0</v>
      </c>
      <c r="G33" s="82"/>
      <c r="H33" s="53"/>
      <c r="I33" s="53"/>
      <c r="K33" s="48"/>
      <c r="L33" s="48"/>
      <c r="M33" s="48"/>
      <c r="N33" s="48"/>
      <c r="O33" s="50"/>
    </row>
    <row r="34" spans="1:15">
      <c r="A34" s="72"/>
      <c r="B34" s="53"/>
      <c r="C34" s="53"/>
      <c r="D34" s="91">
        <f>+D29-D30-D32-D33</f>
        <v>3706</v>
      </c>
      <c r="E34" s="60"/>
      <c r="F34" s="102">
        <f>SUM(F29:F33)</f>
        <v>17598</v>
      </c>
      <c r="G34" s="82"/>
      <c r="H34" s="53"/>
      <c r="I34" s="53"/>
      <c r="J34" s="74" t="s">
        <v>45</v>
      </c>
      <c r="K34" s="115"/>
      <c r="L34" s="115"/>
      <c r="M34" s="61" t="s">
        <v>47</v>
      </c>
      <c r="N34" s="115"/>
      <c r="O34" s="63"/>
    </row>
    <row r="35" spans="1:15">
      <c r="A35" s="72"/>
      <c r="B35" s="53"/>
      <c r="C35" s="53"/>
      <c r="D35" s="28"/>
      <c r="E35" s="60"/>
      <c r="F35" s="87"/>
      <c r="G35" s="54"/>
      <c r="H35" s="53"/>
      <c r="I35" s="53"/>
      <c r="J35" s="73" t="s">
        <v>46</v>
      </c>
      <c r="K35" s="48"/>
      <c r="L35" s="48"/>
      <c r="M35" s="64" t="s">
        <v>48</v>
      </c>
      <c r="N35" s="64"/>
      <c r="O35" s="64"/>
    </row>
    <row r="36" spans="1:15">
      <c r="A36" s="72" t="s">
        <v>31</v>
      </c>
      <c r="B36" s="53"/>
      <c r="C36" s="53"/>
      <c r="D36" s="28">
        <f>+D27+D34</f>
        <v>73500.679999999993</v>
      </c>
      <c r="E36" s="59"/>
      <c r="F36" s="87">
        <f>+F27+F34</f>
        <v>53879</v>
      </c>
      <c r="G36" s="54"/>
      <c r="H36" s="53"/>
      <c r="I36" s="53"/>
      <c r="K36" s="48"/>
      <c r="L36" s="48"/>
      <c r="M36" s="48"/>
      <c r="N36" s="48"/>
      <c r="O36" s="50"/>
    </row>
    <row r="37" spans="1:15">
      <c r="A37" s="72" t="s">
        <v>32</v>
      </c>
      <c r="B37" s="53"/>
      <c r="C37" s="53"/>
      <c r="D37" s="95"/>
      <c r="E37" s="56"/>
      <c r="F37" s="93"/>
      <c r="G37" s="59"/>
      <c r="H37" s="53"/>
      <c r="I37" s="53"/>
      <c r="J37" s="116" t="s">
        <v>21</v>
      </c>
      <c r="K37" s="48"/>
      <c r="L37" s="48"/>
      <c r="M37" s="48"/>
      <c r="N37" s="48"/>
      <c r="O37" s="50"/>
    </row>
    <row r="38" spans="1:15">
      <c r="A38" s="72"/>
      <c r="B38" s="53" t="s">
        <v>33</v>
      </c>
      <c r="C38" s="53"/>
      <c r="D38" s="96">
        <v>34808</v>
      </c>
      <c r="E38" s="56"/>
      <c r="F38" s="99">
        <v>34808</v>
      </c>
      <c r="G38" s="59"/>
      <c r="H38" s="53"/>
      <c r="I38" s="53"/>
      <c r="J38" s="73" t="s">
        <v>22</v>
      </c>
      <c r="K38" s="48"/>
      <c r="L38" s="48"/>
      <c r="M38" s="48"/>
      <c r="N38" s="48"/>
      <c r="O38" s="50"/>
    </row>
    <row r="39" spans="1:15">
      <c r="A39" s="72"/>
      <c r="B39" s="53"/>
      <c r="C39" s="53"/>
      <c r="D39" s="28"/>
      <c r="E39" s="65"/>
      <c r="F39" s="87"/>
      <c r="G39" s="55"/>
      <c r="H39" s="53"/>
      <c r="I39" s="53"/>
      <c r="J39" s="73" t="s">
        <v>23</v>
      </c>
      <c r="K39" s="48"/>
      <c r="L39" s="48"/>
      <c r="M39" s="48"/>
      <c r="N39" s="48"/>
      <c r="O39" s="50"/>
    </row>
    <row r="40" spans="1:15" ht="13.5" thickBot="1">
      <c r="A40" s="72" t="s">
        <v>20</v>
      </c>
      <c r="B40" s="53"/>
      <c r="C40" s="53"/>
      <c r="D40" s="110">
        <f>+D36-D38</f>
        <v>38692.679999999993</v>
      </c>
      <c r="E40" s="65"/>
      <c r="F40" s="111">
        <f>+F36-F38</f>
        <v>19071</v>
      </c>
      <c r="G40" s="54"/>
      <c r="H40" s="53"/>
      <c r="I40" s="53"/>
      <c r="J40" s="73" t="s">
        <v>80</v>
      </c>
      <c r="K40" s="48"/>
      <c r="L40" s="48"/>
      <c r="M40" s="48"/>
      <c r="N40" s="48"/>
      <c r="O40" s="50"/>
    </row>
    <row r="41" spans="1:15" ht="13.5" thickTop="1">
      <c r="B41" s="48"/>
      <c r="C41" s="48"/>
      <c r="D41" s="48"/>
      <c r="E41" s="48"/>
      <c r="F41" s="48"/>
      <c r="G41" s="48"/>
      <c r="H41" s="48"/>
      <c r="I41" s="48"/>
      <c r="J41" s="73" t="s">
        <v>81</v>
      </c>
      <c r="K41" s="48"/>
      <c r="L41" s="48"/>
      <c r="M41" s="48"/>
      <c r="N41" s="48"/>
      <c r="O41" s="50"/>
    </row>
    <row r="42" spans="1:15">
      <c r="B42" s="48"/>
      <c r="C42" s="48"/>
      <c r="D42" s="48"/>
      <c r="E42" s="48"/>
      <c r="F42" s="48"/>
      <c r="G42" s="66"/>
      <c r="H42" s="48"/>
      <c r="I42" s="48"/>
      <c r="K42" s="48"/>
      <c r="L42" s="48"/>
      <c r="M42" s="48"/>
      <c r="N42" s="48"/>
      <c r="O42" s="50"/>
    </row>
    <row r="43" spans="1:15">
      <c r="B43" s="48"/>
      <c r="C43" s="48"/>
      <c r="D43" s="66"/>
      <c r="E43" s="66"/>
      <c r="F43" s="66"/>
      <c r="G43" s="63"/>
      <c r="H43" s="48"/>
      <c r="I43" s="48"/>
      <c r="J43" s="73" t="s">
        <v>49</v>
      </c>
      <c r="K43" s="48"/>
      <c r="L43" s="48"/>
      <c r="M43" s="48" t="s">
        <v>79</v>
      </c>
      <c r="N43" s="48"/>
      <c r="O43" s="50"/>
    </row>
    <row r="44" spans="1:15">
      <c r="B44" s="48"/>
      <c r="C44" s="48"/>
      <c r="D44" s="109"/>
      <c r="E44" s="109"/>
      <c r="F44" s="63"/>
      <c r="G44" s="50"/>
      <c r="H44" s="48"/>
      <c r="I44" s="48"/>
      <c r="K44" s="48"/>
      <c r="L44" s="48" t="s">
        <v>51</v>
      </c>
      <c r="M44" s="48"/>
      <c r="N44" s="48"/>
      <c r="O44" s="50"/>
    </row>
    <row r="45" spans="1:15">
      <c r="B45" s="48"/>
      <c r="C45" s="48"/>
      <c r="D45" s="83"/>
      <c r="E45" s="83"/>
      <c r="F45" s="63"/>
      <c r="G45" s="50"/>
      <c r="H45" s="48"/>
      <c r="I45" s="48"/>
      <c r="K45" s="48"/>
      <c r="L45" s="48" t="s">
        <v>90</v>
      </c>
      <c r="M45" s="48"/>
      <c r="N45" s="48"/>
      <c r="O45" s="50"/>
    </row>
    <row r="46" spans="1:15">
      <c r="B46" s="48"/>
      <c r="C46" s="48"/>
      <c r="D46" s="50"/>
      <c r="E46" s="48"/>
      <c r="F46" s="50"/>
      <c r="G46" s="50"/>
      <c r="H46" s="48"/>
      <c r="I46" s="48"/>
      <c r="K46" s="48"/>
      <c r="L46" s="48"/>
      <c r="M46" s="48"/>
      <c r="N46" s="48"/>
      <c r="O46" s="50"/>
    </row>
    <row r="47" spans="1:15">
      <c r="B47" s="48"/>
      <c r="C47" s="48"/>
      <c r="D47" s="48"/>
      <c r="E47" s="48"/>
      <c r="F47" s="50"/>
      <c r="G47" s="50"/>
      <c r="H47" s="48"/>
      <c r="I47" s="48"/>
      <c r="K47" s="48"/>
      <c r="L47" s="48"/>
      <c r="M47" s="48"/>
      <c r="N47" s="48"/>
      <c r="O47" s="50"/>
    </row>
    <row r="48" spans="1:15" ht="27">
      <c r="B48" s="48"/>
      <c r="C48" s="48"/>
      <c r="D48" s="48"/>
      <c r="E48" s="48"/>
      <c r="F48" s="50"/>
      <c r="G48" s="50"/>
      <c r="H48" s="48"/>
      <c r="I48" s="48"/>
      <c r="J48" s="124"/>
      <c r="K48" s="124"/>
      <c r="L48" s="124" t="s">
        <v>66</v>
      </c>
      <c r="M48" s="125"/>
      <c r="N48" s="125"/>
      <c r="O48" s="125"/>
    </row>
    <row r="49" spans="1:15">
      <c r="B49" s="48"/>
      <c r="C49" s="48"/>
      <c r="D49" s="48"/>
      <c r="E49" s="48"/>
      <c r="F49" s="50"/>
      <c r="G49" s="50"/>
      <c r="H49" s="48"/>
      <c r="I49" s="48"/>
      <c r="K49" s="48"/>
      <c r="L49" s="48"/>
      <c r="M49" s="48"/>
      <c r="N49" s="48"/>
      <c r="O49" s="50"/>
    </row>
    <row r="50" spans="1:15">
      <c r="B50" s="48"/>
      <c r="C50" s="48"/>
      <c r="D50" s="48"/>
      <c r="E50" s="48"/>
      <c r="F50" s="50"/>
      <c r="G50" s="62"/>
      <c r="H50" s="48"/>
      <c r="I50" s="48"/>
      <c r="K50" s="48"/>
      <c r="L50" s="48"/>
      <c r="M50" s="48"/>
      <c r="N50" s="48"/>
      <c r="O50" s="50"/>
    </row>
    <row r="51" spans="1:15">
      <c r="B51" s="48"/>
      <c r="C51" s="48"/>
      <c r="D51" s="48"/>
      <c r="E51" s="48"/>
      <c r="F51" s="50"/>
      <c r="G51" s="79"/>
      <c r="H51" s="79"/>
      <c r="I51" s="48"/>
      <c r="K51" s="48"/>
      <c r="L51" s="48"/>
      <c r="M51" s="48"/>
      <c r="N51" s="48"/>
      <c r="O51" s="50"/>
    </row>
    <row r="52" spans="1:15" ht="18.75">
      <c r="A52" s="122" t="s">
        <v>83</v>
      </c>
      <c r="B52" s="122"/>
      <c r="C52" s="84"/>
      <c r="D52" s="84"/>
      <c r="E52" s="84"/>
      <c r="F52" s="84"/>
      <c r="G52" s="50"/>
      <c r="H52" s="48"/>
      <c r="I52" s="48"/>
      <c r="K52" s="48"/>
      <c r="L52" s="48"/>
      <c r="M52" s="48"/>
      <c r="N52" s="48"/>
      <c r="O52" s="50"/>
    </row>
    <row r="53" spans="1:15">
      <c r="A53" s="123" t="s">
        <v>2</v>
      </c>
      <c r="B53" s="123"/>
      <c r="C53" s="85"/>
      <c r="D53" s="85"/>
      <c r="E53" s="85"/>
      <c r="F53" s="85"/>
      <c r="G53" s="50"/>
      <c r="H53" s="48"/>
      <c r="I53" s="48"/>
      <c r="K53" s="48"/>
      <c r="L53" s="48"/>
      <c r="M53" s="48"/>
      <c r="N53" s="48"/>
      <c r="O53" s="50"/>
    </row>
    <row r="54" spans="1:15">
      <c r="A54" s="69"/>
      <c r="B54" s="48"/>
      <c r="C54" s="48"/>
      <c r="D54" s="48"/>
      <c r="E54" s="48"/>
      <c r="F54" s="50"/>
      <c r="G54" s="50"/>
      <c r="H54" s="48"/>
      <c r="I54" s="48"/>
      <c r="K54" s="48"/>
      <c r="L54" s="48"/>
      <c r="M54" s="48"/>
      <c r="N54" s="48"/>
      <c r="O54" s="50"/>
    </row>
    <row r="55" spans="1:15">
      <c r="B55" s="48"/>
      <c r="C55" s="48"/>
      <c r="D55" s="50"/>
      <c r="E55" s="48"/>
      <c r="F55" s="50"/>
      <c r="G55" s="64"/>
      <c r="H55" s="48"/>
      <c r="I55" s="48"/>
      <c r="K55" s="48"/>
      <c r="L55" s="48"/>
      <c r="M55" s="48"/>
      <c r="N55" s="48"/>
      <c r="O55" s="50"/>
    </row>
    <row r="56" spans="1:15">
      <c r="A56" s="73" t="s">
        <v>5</v>
      </c>
      <c r="B56" s="48"/>
      <c r="C56" s="48"/>
      <c r="D56" s="48"/>
      <c r="E56" s="48"/>
      <c r="F56" s="100">
        <v>27000</v>
      </c>
      <c r="G56" s="64"/>
      <c r="H56" s="48"/>
      <c r="I56" s="48"/>
      <c r="K56" s="48"/>
      <c r="L56" s="48"/>
      <c r="M56" s="48"/>
      <c r="N56" s="48"/>
      <c r="O56" s="50"/>
    </row>
    <row r="57" spans="1:15">
      <c r="A57" s="73" t="s">
        <v>6</v>
      </c>
      <c r="B57" s="48"/>
      <c r="C57" s="48"/>
      <c r="D57" s="48"/>
      <c r="E57" s="48"/>
      <c r="F57" s="105">
        <f>1200*41</f>
        <v>49200</v>
      </c>
      <c r="G57" s="64"/>
      <c r="H57" s="48"/>
      <c r="I57" s="48"/>
      <c r="K57" s="48"/>
      <c r="L57" s="48"/>
      <c r="M57" s="48"/>
      <c r="N57" s="48"/>
      <c r="O57" s="50"/>
    </row>
    <row r="58" spans="1:15" ht="20.25">
      <c r="B58" s="48"/>
      <c r="C58" s="48"/>
      <c r="D58" s="48"/>
      <c r="E58" s="48"/>
      <c r="F58" s="105">
        <f>SUM(F56:F57)</f>
        <v>76200</v>
      </c>
      <c r="G58" s="48"/>
      <c r="H58" s="48"/>
      <c r="I58" s="48"/>
      <c r="K58" s="68"/>
      <c r="L58" s="43" t="s">
        <v>68</v>
      </c>
      <c r="M58" s="48"/>
      <c r="N58" s="48"/>
      <c r="O58" s="50"/>
    </row>
    <row r="59" spans="1:15">
      <c r="B59" s="48"/>
      <c r="C59" s="48"/>
      <c r="D59" s="48"/>
      <c r="E59" s="48"/>
      <c r="F59" s="100"/>
      <c r="G59" s="48"/>
      <c r="H59" s="48"/>
      <c r="I59" s="48"/>
      <c r="K59" s="48"/>
      <c r="L59" s="113"/>
      <c r="M59" s="48"/>
      <c r="N59" s="48"/>
      <c r="O59" s="50"/>
    </row>
    <row r="60" spans="1:15" ht="20.25">
      <c r="A60" s="73" t="s">
        <v>8</v>
      </c>
      <c r="B60" s="48"/>
      <c r="C60" s="48"/>
      <c r="D60" s="48"/>
      <c r="E60" s="48"/>
      <c r="F60" s="86">
        <v>7200</v>
      </c>
      <c r="G60" s="48"/>
      <c r="H60" s="48"/>
      <c r="I60" s="48"/>
      <c r="K60" s="68"/>
      <c r="L60" s="44">
        <v>2009</v>
      </c>
      <c r="M60" s="48"/>
      <c r="N60" s="48"/>
      <c r="O60" s="50"/>
    </row>
    <row r="61" spans="1:15">
      <c r="A61" s="73" t="s">
        <v>25</v>
      </c>
      <c r="B61" s="48"/>
      <c r="C61" s="48"/>
      <c r="D61" s="48"/>
      <c r="E61" s="48"/>
      <c r="F61" s="86">
        <v>2500</v>
      </c>
      <c r="G61" s="48"/>
      <c r="H61" s="48"/>
      <c r="I61" s="48"/>
      <c r="K61" s="48"/>
      <c r="L61" s="113"/>
      <c r="M61" s="48"/>
      <c r="N61" s="48"/>
      <c r="O61" s="50"/>
    </row>
    <row r="62" spans="1:15" ht="18.75">
      <c r="A62" s="73" t="s">
        <v>67</v>
      </c>
      <c r="B62" s="48"/>
      <c r="C62" s="48"/>
      <c r="D62" s="48"/>
      <c r="E62" s="48"/>
      <c r="F62" s="86">
        <v>1300</v>
      </c>
      <c r="G62" s="48"/>
      <c r="H62" s="48"/>
      <c r="I62" s="48"/>
      <c r="K62" s="48"/>
      <c r="L62" s="112" t="s">
        <v>82</v>
      </c>
      <c r="M62" s="48"/>
      <c r="N62" s="48"/>
      <c r="O62" s="50"/>
    </row>
    <row r="63" spans="1:15">
      <c r="A63" s="73" t="s">
        <v>26</v>
      </c>
      <c r="B63" s="48"/>
      <c r="C63" s="48"/>
      <c r="D63" s="48"/>
      <c r="E63" s="48"/>
      <c r="F63" s="86">
        <v>7200</v>
      </c>
      <c r="G63" s="48"/>
      <c r="H63" s="48"/>
      <c r="I63" s="48"/>
      <c r="K63" s="48"/>
      <c r="L63" s="48"/>
      <c r="M63" s="48"/>
      <c r="N63" s="48"/>
      <c r="O63" s="50"/>
    </row>
    <row r="64" spans="1:15">
      <c r="A64" s="73" t="s">
        <v>69</v>
      </c>
      <c r="B64" s="48"/>
      <c r="C64" s="48"/>
      <c r="D64" s="48"/>
      <c r="E64" s="48"/>
      <c r="F64" s="86">
        <v>8500</v>
      </c>
      <c r="G64" s="48"/>
      <c r="H64" s="48"/>
      <c r="I64" s="48"/>
      <c r="K64" s="48"/>
      <c r="L64" s="48"/>
      <c r="M64" s="48"/>
      <c r="N64" s="48"/>
      <c r="O64" s="50"/>
    </row>
    <row r="65" spans="1:15">
      <c r="A65" s="73" t="s">
        <v>27</v>
      </c>
      <c r="B65" s="48"/>
      <c r="C65" s="48"/>
      <c r="D65" s="48"/>
      <c r="E65" s="48"/>
      <c r="F65" s="86">
        <v>9000</v>
      </c>
      <c r="G65" s="48"/>
      <c r="H65" s="48"/>
      <c r="I65" s="48"/>
      <c r="K65" s="48"/>
      <c r="L65" s="48"/>
      <c r="M65" s="48"/>
      <c r="N65" s="48"/>
      <c r="O65" s="50"/>
    </row>
    <row r="66" spans="1:15">
      <c r="A66" s="73" t="s">
        <v>71</v>
      </c>
      <c r="B66" s="48"/>
      <c r="C66" s="48"/>
      <c r="D66" s="48"/>
      <c r="E66" s="48"/>
      <c r="F66" s="86">
        <v>0</v>
      </c>
      <c r="G66" s="48"/>
      <c r="H66" s="48"/>
      <c r="I66" s="48"/>
      <c r="K66" s="48"/>
      <c r="L66" s="48"/>
      <c r="M66" s="48"/>
      <c r="N66" s="48"/>
      <c r="O66" s="50"/>
    </row>
    <row r="67" spans="1:15">
      <c r="A67" s="73" t="s">
        <v>12</v>
      </c>
      <c r="B67" s="48"/>
      <c r="C67" s="48"/>
      <c r="D67" s="48"/>
      <c r="E67" s="48"/>
      <c r="F67" s="86">
        <v>2000</v>
      </c>
      <c r="G67" s="48"/>
      <c r="H67" s="48"/>
      <c r="I67" s="48"/>
      <c r="K67" s="48"/>
      <c r="L67" s="48"/>
      <c r="M67" s="48"/>
      <c r="N67" s="48"/>
      <c r="O67" s="50"/>
    </row>
    <row r="68" spans="1:15">
      <c r="A68" s="73" t="s">
        <v>13</v>
      </c>
      <c r="B68" s="48"/>
      <c r="C68" s="48"/>
      <c r="D68" s="48"/>
      <c r="E68" s="48"/>
      <c r="F68" s="86">
        <v>2000</v>
      </c>
      <c r="G68" s="48"/>
      <c r="H68" s="48"/>
      <c r="I68" s="48"/>
      <c r="K68" s="48"/>
      <c r="L68" s="48"/>
      <c r="M68" s="48"/>
      <c r="N68" s="48"/>
      <c r="O68" s="50"/>
    </row>
    <row r="69" spans="1:15">
      <c r="A69" s="72" t="s">
        <v>58</v>
      </c>
      <c r="B69" s="53"/>
      <c r="C69" s="53"/>
      <c r="D69" s="48"/>
      <c r="E69" s="48"/>
      <c r="F69" s="86">
        <v>2700</v>
      </c>
      <c r="G69" s="48"/>
      <c r="H69" s="48"/>
      <c r="I69" s="48"/>
      <c r="K69" s="48"/>
      <c r="L69" s="48"/>
      <c r="M69" s="48"/>
      <c r="N69" s="48"/>
      <c r="O69" s="50"/>
    </row>
    <row r="70" spans="1:15">
      <c r="A70" s="73" t="s">
        <v>59</v>
      </c>
      <c r="B70" s="48"/>
      <c r="C70" s="48"/>
      <c r="D70" s="48"/>
      <c r="E70" s="48"/>
      <c r="F70" s="86">
        <v>9000</v>
      </c>
      <c r="G70" s="48"/>
      <c r="H70" s="48"/>
      <c r="I70" s="48"/>
      <c r="K70" s="48"/>
      <c r="L70" s="48"/>
      <c r="M70" s="48"/>
      <c r="N70" s="48"/>
      <c r="O70" s="50"/>
    </row>
    <row r="71" spans="1:15">
      <c r="A71" s="73" t="s">
        <v>60</v>
      </c>
      <c r="B71" s="48"/>
      <c r="C71" s="48"/>
      <c r="D71" s="48"/>
      <c r="E71" s="48"/>
      <c r="F71" s="86">
        <v>1400</v>
      </c>
      <c r="G71" s="67"/>
      <c r="H71" s="48"/>
      <c r="I71" s="48"/>
      <c r="K71" s="48"/>
      <c r="L71" s="48"/>
      <c r="M71" s="48"/>
      <c r="N71" s="48"/>
      <c r="O71" s="50"/>
    </row>
    <row r="72" spans="1:15">
      <c r="B72" s="48"/>
      <c r="C72" s="48"/>
      <c r="D72" s="48"/>
      <c r="E72" s="48"/>
      <c r="F72" s="106">
        <f>SUM(F60:F71)</f>
        <v>52800</v>
      </c>
      <c r="G72" s="48"/>
      <c r="H72" s="48"/>
      <c r="I72" s="48"/>
      <c r="K72" s="48"/>
      <c r="L72" s="48"/>
      <c r="M72" s="48"/>
      <c r="N72" s="48"/>
      <c r="O72" s="50"/>
    </row>
    <row r="73" spans="1:15">
      <c r="B73" s="48"/>
      <c r="C73" s="48"/>
      <c r="D73" s="48"/>
      <c r="E73" s="48"/>
      <c r="F73" s="86"/>
      <c r="G73" s="67"/>
      <c r="H73" s="48"/>
      <c r="I73" s="48"/>
      <c r="K73" s="48"/>
      <c r="L73" s="48"/>
      <c r="M73" s="48"/>
      <c r="N73" s="48"/>
      <c r="O73" s="50"/>
    </row>
    <row r="74" spans="1:15">
      <c r="A74" s="73" t="s">
        <v>17</v>
      </c>
      <c r="B74" s="48"/>
      <c r="C74" s="48"/>
      <c r="D74" s="48"/>
      <c r="E74" s="48"/>
      <c r="F74" s="94">
        <f>+F58-F72</f>
        <v>23400</v>
      </c>
      <c r="G74" s="48"/>
      <c r="H74" s="48"/>
      <c r="I74" s="48"/>
      <c r="K74" s="48"/>
      <c r="L74" s="48"/>
      <c r="M74" s="48"/>
      <c r="N74" s="48"/>
      <c r="O74" s="50"/>
    </row>
    <row r="75" spans="1:15">
      <c r="A75" s="73" t="s">
        <v>72</v>
      </c>
      <c r="B75" s="48"/>
      <c r="C75" s="48"/>
      <c r="D75" s="48"/>
      <c r="E75" s="48"/>
      <c r="F75" s="86">
        <v>21000</v>
      </c>
      <c r="G75" s="48"/>
      <c r="H75" s="48"/>
      <c r="I75" s="48"/>
      <c r="K75" s="48"/>
      <c r="L75" s="48"/>
      <c r="M75" s="48"/>
      <c r="N75" s="48"/>
      <c r="O75" s="50"/>
    </row>
    <row r="76" spans="1:15">
      <c r="A76" s="73" t="s">
        <v>88</v>
      </c>
      <c r="B76" s="48"/>
      <c r="C76" s="48"/>
      <c r="D76" s="48"/>
      <c r="E76" s="48"/>
      <c r="F76" s="91">
        <v>-4500</v>
      </c>
      <c r="G76" s="67"/>
      <c r="H76" s="48"/>
      <c r="I76" s="48"/>
      <c r="K76" s="48"/>
      <c r="L76" s="48"/>
      <c r="M76" s="48"/>
      <c r="N76" s="48"/>
      <c r="O76" s="50"/>
    </row>
    <row r="77" spans="1:15">
      <c r="B77" s="48"/>
      <c r="C77" s="48"/>
      <c r="D77" s="48"/>
      <c r="E77" s="48"/>
      <c r="F77" s="106">
        <f>SUM(F75:F76)</f>
        <v>16500</v>
      </c>
      <c r="G77" s="67"/>
      <c r="H77" s="48"/>
      <c r="I77" s="48"/>
      <c r="K77" s="48"/>
      <c r="L77" s="48"/>
      <c r="M77" s="48"/>
      <c r="N77" s="48"/>
      <c r="O77" s="50"/>
    </row>
    <row r="78" spans="1:15">
      <c r="B78" s="48"/>
      <c r="C78" s="48"/>
      <c r="D78" s="48"/>
      <c r="E78" s="48"/>
      <c r="F78" s="86"/>
      <c r="G78" s="48"/>
      <c r="H78" s="48"/>
      <c r="I78" s="48"/>
      <c r="K78" s="48"/>
      <c r="L78" s="48"/>
      <c r="M78" s="48"/>
      <c r="N78" s="48"/>
      <c r="O78" s="50"/>
    </row>
    <row r="79" spans="1:15">
      <c r="A79" s="73" t="s">
        <v>31</v>
      </c>
      <c r="B79" s="48"/>
      <c r="C79" s="48"/>
      <c r="D79" s="48"/>
      <c r="E79" s="48"/>
      <c r="F79" s="86">
        <f>+F74+F77</f>
        <v>39900</v>
      </c>
      <c r="G79" s="48"/>
      <c r="H79" s="48"/>
      <c r="I79" s="48"/>
      <c r="K79" s="48"/>
      <c r="L79" s="48"/>
      <c r="M79" s="48"/>
      <c r="N79" s="48"/>
      <c r="O79" s="50"/>
    </row>
    <row r="80" spans="1:15">
      <c r="A80" s="73" t="s">
        <v>32</v>
      </c>
      <c r="B80" s="48"/>
      <c r="C80" s="48"/>
      <c r="D80" s="48"/>
      <c r="E80" s="48"/>
      <c r="F80" s="86"/>
      <c r="G80" s="48"/>
      <c r="H80" s="48"/>
      <c r="I80" s="48"/>
      <c r="K80" s="48"/>
      <c r="L80" s="48"/>
      <c r="M80" s="48"/>
      <c r="N80" s="48"/>
      <c r="O80" s="50"/>
    </row>
    <row r="81" spans="1:17">
      <c r="B81" s="48" t="s">
        <v>33</v>
      </c>
      <c r="C81" s="48"/>
      <c r="D81" s="48"/>
      <c r="E81" s="48"/>
      <c r="F81" s="91">
        <v>34808</v>
      </c>
      <c r="G81" s="48"/>
      <c r="H81" s="48"/>
      <c r="I81" s="48"/>
      <c r="K81" s="48"/>
      <c r="L81" s="48"/>
      <c r="M81" s="48"/>
      <c r="N81" s="48"/>
      <c r="O81" s="50"/>
    </row>
    <row r="82" spans="1:17" ht="13.5" thickBot="1">
      <c r="A82" s="73" t="s">
        <v>73</v>
      </c>
      <c r="B82" s="48"/>
      <c r="C82" s="48"/>
      <c r="D82" s="48"/>
      <c r="E82" s="48"/>
      <c r="F82" s="107">
        <f>+F79-F81</f>
        <v>5092</v>
      </c>
      <c r="G82" s="67"/>
      <c r="H82" s="48"/>
      <c r="I82" s="48"/>
      <c r="K82" s="48"/>
      <c r="L82" s="48"/>
      <c r="M82" s="48"/>
      <c r="N82" s="48"/>
      <c r="O82" s="50"/>
    </row>
    <row r="83" spans="1:17" ht="13.5" thickTop="1">
      <c r="B83" s="48"/>
      <c r="C83" s="48"/>
      <c r="D83" s="48"/>
      <c r="E83" s="48"/>
      <c r="F83" s="108"/>
      <c r="G83" s="48"/>
      <c r="H83" s="48"/>
      <c r="I83" s="48"/>
      <c r="J83" s="118" t="s">
        <v>74</v>
      </c>
      <c r="K83" s="119"/>
      <c r="L83" s="119"/>
      <c r="M83" s="119"/>
      <c r="N83" s="119"/>
      <c r="O83" s="119"/>
    </row>
    <row r="84" spans="1:17">
      <c r="B84" s="48"/>
      <c r="C84" s="48"/>
      <c r="D84" s="48"/>
      <c r="E84" s="48"/>
      <c r="F84" s="94"/>
      <c r="G84" s="67"/>
      <c r="H84" s="48"/>
      <c r="I84" s="48"/>
    </row>
    <row r="85" spans="1:17">
      <c r="A85" s="75"/>
      <c r="B85" s="67"/>
      <c r="C85" s="67"/>
      <c r="D85" s="67"/>
      <c r="E85" s="67"/>
      <c r="F85" s="94"/>
      <c r="G85" s="67"/>
      <c r="H85" s="48"/>
      <c r="I85" s="48"/>
      <c r="J85" s="75"/>
      <c r="K85" s="8"/>
      <c r="L85" s="8"/>
      <c r="M85" s="8"/>
      <c r="N85" s="8"/>
      <c r="O85" s="7"/>
    </row>
    <row r="86" spans="1:17">
      <c r="A86" s="78"/>
      <c r="B86" s="67"/>
      <c r="C86" s="67"/>
      <c r="D86" s="48"/>
      <c r="E86" s="48"/>
      <c r="F86" s="67"/>
      <c r="G86" s="48"/>
      <c r="H86" s="48"/>
      <c r="I86" s="48"/>
    </row>
    <row r="87" spans="1:17">
      <c r="B87" s="48"/>
      <c r="C87" s="48"/>
      <c r="D87" s="48"/>
      <c r="E87" s="48"/>
      <c r="F87" s="48"/>
      <c r="G87" s="2"/>
    </row>
    <row r="88" spans="1:17">
      <c r="F88" s="2"/>
      <c r="G88" s="8"/>
      <c r="H88" s="8"/>
      <c r="I88" s="8"/>
      <c r="P88" s="8"/>
      <c r="Q88" s="8"/>
    </row>
    <row r="89" spans="1:17">
      <c r="A89" s="75"/>
      <c r="B89" s="8"/>
      <c r="C89" s="8"/>
      <c r="D89" s="8"/>
      <c r="E89" s="8"/>
      <c r="F89" s="8"/>
      <c r="G89" s="2"/>
    </row>
    <row r="90" spans="1:17">
      <c r="F90" s="2"/>
      <c r="G90" s="2"/>
    </row>
    <row r="91" spans="1:17">
      <c r="F91" s="2"/>
      <c r="G91" s="2"/>
    </row>
    <row r="92" spans="1:17">
      <c r="F92" s="2"/>
      <c r="G92" s="8"/>
    </row>
    <row r="93" spans="1:17">
      <c r="F93" s="8"/>
      <c r="G93" s="8"/>
    </row>
    <row r="94" spans="1:17">
      <c r="F94" s="8"/>
      <c r="G94" s="2"/>
    </row>
    <row r="95" spans="1:17">
      <c r="F95" s="2"/>
      <c r="G95" s="2"/>
    </row>
    <row r="96" spans="1:17">
      <c r="F96" s="2"/>
      <c r="G96" s="2"/>
    </row>
    <row r="97" spans="6:7">
      <c r="F97" s="2"/>
      <c r="G97" s="2"/>
    </row>
    <row r="98" spans="6:7">
      <c r="F98" s="2"/>
      <c r="G98" s="2"/>
    </row>
    <row r="99" spans="6:7">
      <c r="F99" s="2"/>
    </row>
  </sheetData>
  <mergeCells count="7">
    <mergeCell ref="J83:O83"/>
    <mergeCell ref="J1:O1"/>
    <mergeCell ref="J2:O2"/>
    <mergeCell ref="A1:F1"/>
    <mergeCell ref="A2:F2"/>
    <mergeCell ref="A52:B52"/>
    <mergeCell ref="A53:B53"/>
  </mergeCells>
  <phoneticPr fontId="4" type="noConversion"/>
  <printOptions horizontalCentered="1"/>
  <pageMargins left="0.59055118110236227" right="0.59055118110236227" top="0.31496062992125984" bottom="0.43307086614173229" header="1.0236220472440944" footer="0.15748031496062992"/>
  <pageSetup paperSize="9" scale="96" fitToWidth="2" fitToHeight="2" pageOrder="overThenDown" orientation="landscape" r:id="rId1"/>
  <headerFooter scaleWithDoc="0" alignWithMargins="0"/>
  <rowBreaks count="1" manualBreakCount="1">
    <brk id="4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M EDH Dokument" ma:contentTypeID="0x010100C664CEBAF9840B4BAD7254E24D0728F3010046CF231B72910C4C9AE41414FDA8421A" ma:contentTypeVersion="23" ma:contentTypeDescription="EM Dokument med EDH egenskaber" ma:contentTypeScope="" ma:versionID="779354a97d9fd57ec7cbd9921b085a6e">
  <xsd:schema xmlns:xsd="http://www.w3.org/2001/XMLSchema" xmlns:p="http://schemas.microsoft.com/office/2006/metadata/properties" xmlns:ns2="f9a00ae7-a377-4732-a2e9-ccee53bb4615" targetNamespace="http://schemas.microsoft.com/office/2006/metadata/properties" ma:root="true" ma:fieldsID="f7e7d7eb8e6c91a1d3ae41233075d7a2" ns2:_="">
    <xsd:import namespace="f9a00ae7-a377-4732-a2e9-ccee53bb4615"/>
    <xsd:element name="properties">
      <xsd:complexType>
        <xsd:sequence>
          <xsd:element name="documentManagement">
            <xsd:complexType>
              <xsd:all>
                <xsd:element ref="ns2:Ansvarlig"/>
                <xsd:element ref="ns2:Til_x0020_orientering_x0020__x0028_cc_x0029_" minOccurs="0"/>
                <xsd:element ref="ns2:Dato_x0020_for_x0020_opfølgning" minOccurs="0"/>
                <xsd:element ref="ns2:Modtager_x002f_afsender" minOccurs="0"/>
                <xsd:element ref="ns2:Kundenr" minOccurs="0"/>
                <xsd:element ref="ns2:Projektnr" minOccurs="0"/>
                <xsd:element ref="ns2:Installationsnr" minOccurs="0"/>
                <xsd:element ref="ns2:Status."/>
                <xsd:element ref="ns2:Dokumenttype"/>
                <xsd:element ref="ns2:Notat" minOccurs="0"/>
                <xsd:element ref="ns2:_dlc_Exemp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9a00ae7-a377-4732-a2e9-ccee53bb4615" elementFormDefault="qualified">
    <xsd:import namespace="http://schemas.microsoft.com/office/2006/documentManagement/types"/>
    <xsd:element name="Ansvarlig" ma:index="8" ma:displayName="Ansvarlig" ma:list="UserInfo" ma:internalName="Ansvarlig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l_x0020_orientering_x0020__x0028_cc_x0029_" ma:index="9" nillable="true" ma:displayName="Til orientering (cc)" ma:description="Indtast initialer adskilt med ," ma:internalName="Til_x0020_orientering_x0020__x0028_cc_x0029_">
      <xsd:simpleType>
        <xsd:restriction base="dms:Text">
          <xsd:maxLength value="255"/>
        </xsd:restriction>
      </xsd:simpleType>
    </xsd:element>
    <xsd:element name="Dato_x0020_for_x0020_opfølgning" ma:index="10" nillable="true" ma:displayName="Dato for opfølgning" ma:format="DateOnly" ma:internalName="Dato_x0020_for_x0020_opf_x00f8_lgning">
      <xsd:simpleType>
        <xsd:restriction base="dms:DateTime"/>
      </xsd:simpleType>
    </xsd:element>
    <xsd:element name="Modtager_x002f_afsender" ma:index="11" nillable="true" ma:displayName="Modtager/afsender" ma:internalName="Modtager_x002F_afsender">
      <xsd:simpleType>
        <xsd:restriction base="dms:Text">
          <xsd:maxLength value="255"/>
        </xsd:restriction>
      </xsd:simpleType>
    </xsd:element>
    <xsd:element name="Kundenr" ma:index="12" nillable="true" ma:displayName="Kundenr" ma:internalName="Kundenr">
      <xsd:simpleType>
        <xsd:restriction base="dms:Text">
          <xsd:maxLength value="255"/>
        </xsd:restriction>
      </xsd:simpleType>
    </xsd:element>
    <xsd:element name="Projektnr" ma:index="13" nillable="true" ma:displayName="Projektnr" ma:internalName="Projektnr">
      <xsd:simpleType>
        <xsd:restriction base="dms:Text">
          <xsd:maxLength value="255"/>
        </xsd:restriction>
      </xsd:simpleType>
    </xsd:element>
    <xsd:element name="Installationsnr" ma:index="14" nillable="true" ma:displayName="Installationsnr" ma:internalName="Installationsnr">
      <xsd:simpleType>
        <xsd:restriction base="dms:Text">
          <xsd:maxLength value="255"/>
        </xsd:restriction>
      </xsd:simpleType>
    </xsd:element>
    <xsd:element name="Status." ma:index="15" ma:displayName="Status." ma:default="Kladde" ma:format="Dropdown" ma:internalName="Status_x002e_" ma:readOnly="false">
      <xsd:simpleType>
        <xsd:restriction base="dms:Choice">
          <xsd:enumeration value="Kladde"/>
          <xsd:enumeration value="Endelig"/>
          <xsd:enumeration value="Sendt"/>
          <xsd:enumeration value="Modtaget"/>
          <xsd:enumeration value="Besvaret"/>
        </xsd:restriction>
      </xsd:simpleType>
    </xsd:element>
    <xsd:element name="Dokumenttype" ma:index="16" ma:displayName="Dokumenttype" ma:default="Udgående post" ma:format="Dropdown" ma:internalName="Dokumenttype" ma:readOnly="false">
      <xsd:simpleType>
        <xsd:restriction base="dms:Choice">
          <xsd:enumeration value="Udgående post"/>
          <xsd:enumeration value="Kontrakt"/>
          <xsd:enumeration value="Internt dokument"/>
          <xsd:enumeration value="Email"/>
          <xsd:enumeration value="Pris (tilbud, overslag o.l.)"/>
          <xsd:enumeration value="Indg. post"/>
        </xsd:restriction>
      </xsd:simpleType>
    </xsd:element>
    <xsd:element name="Notat" ma:index="17" nillable="true" ma:displayName="Notat" ma:internalName="Notat">
      <xsd:simpleType>
        <xsd:restriction base="dms:Note"/>
      </xsd:simpleType>
    </xsd:element>
    <xsd:element name="_dlc_Exempt" ma:index="18" nillable="true" ma:displayName="Undtaget fra politik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spe:Receivers xmlns:spe="http://schemas.microsoft.com/sharepoint/events">
  <Receiver>
    <Name>Policy Auditing</Name>
    <Type>10001</Type>
    <SequenceNumber>1100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10002</Type>
    <SequenceNumber>1101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10004</Type>
    <SequenceNumber>1102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10006</Type>
    <SequenceNumber>1103</SequenceNumber>
    <Assembly>Microsoft.Office.Policy, Version=12.0.0.0, Culture=neutral, PublicKeyToken=71e9bce111e9429c</Assembly>
    <Class>Microsoft.Office.RecordsManagement.Internal.AuditHandler</Class>
    <Data/>
    <Filter/>
  </Receiver>
</spe:Receivers>
</file>

<file path=customXml/item3.xml><?xml version="1.0" encoding="utf-8"?>
<?mso-contentType ?>
<p:Policy xmlns:p="office.server.policy" id="a0e44dfe-bc18-4ce8-aeab-b4e1dfa9d861" local="false">
  <p:Name>EM EDH dokument</p:Name>
  <p:Description>Politik for EM EDH dokumenter. Anvender overvågning/logning</p:Description>
  <p:Statement/>
  <p:PolicyItems>
    <p:PolicyItem featureId="Microsoft.Office.RecordsManagement.PolicyFeatures.PolicyAudit">
      <p:Name>Overvågning</p:Name>
      <p:Description>Overvåg brugerhandlinger på dokumenter, og gem elementer i overvågningsloggen.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p:properties xmlns:p="http://schemas.microsoft.com/office/2006/metadata/properties" xmlns:xsi="http://www.w3.org/2001/XMLSchema-instance">
  <documentManagement>
    <Ansvarlig xmlns="f9a00ae7-a377-4732-a2e9-ccee53bb4615">
      <UserInfo xmlns="f9a00ae7-a377-4732-a2e9-ccee53bb4615">
        <DisplayName xmlns="f9a00ae7-a377-4732-a2e9-ccee53bb4615"/>
        <AccountId xmlns="f9a00ae7-a377-4732-a2e9-ccee53bb4615">133</AccountId>
        <AccountType xmlns="f9a00ae7-a377-4732-a2e9-ccee53bb4615"/>
      </UserInfo>
    </Ansvarlig>
    <Dato_x0020_for_x0020_opfølgning xmlns="f9a00ae7-a377-4732-a2e9-ccee53bb4615" xsi:nil="true"/>
    <Notat xmlns="f9a00ae7-a377-4732-a2e9-ccee53bb4615" xsi:nil="true"/>
    <Status. xmlns="f9a00ae7-a377-4732-a2e9-ccee53bb4615">Kladde</Status.>
    <Modtager_x002f_afsender xmlns="f9a00ae7-a377-4732-a2e9-ccee53bb4615" xsi:nil="true"/>
    <Kundenr xmlns="f9a00ae7-a377-4732-a2e9-ccee53bb4615" xsi:nil="true"/>
    <Til_x0020_orientering_x0020__x0028_cc_x0029_ xmlns="f9a00ae7-a377-4732-a2e9-ccee53bb4615" xsi:nil="true"/>
    <Projektnr xmlns="f9a00ae7-a377-4732-a2e9-ccee53bb4615" xsi:nil="true"/>
    <Dokumenttype xmlns="f9a00ae7-a377-4732-a2e9-ccee53bb4615">Udgående post</Dokumenttype>
    <Installationsnr xmlns="f9a00ae7-a377-4732-a2e9-ccee53bb4615" xsi:nil="true"/>
  </documentManagement>
</p:properties>
</file>

<file path=customXml/itemProps1.xml><?xml version="1.0" encoding="utf-8"?>
<ds:datastoreItem xmlns:ds="http://schemas.openxmlformats.org/officeDocument/2006/customXml" ds:itemID="{5EDD041F-AA6E-460D-94A8-FD359104E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00ae7-a377-4732-a2e9-ccee53bb461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16ADA2-1EFB-44AE-91C8-49D182430D1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EE544A1-092B-4DA8-A590-DB8642843518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4DED41A0-E0FD-4891-BC8E-E38126AFA003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0810074E-4410-4FAA-8F42-9E3668C779F9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BB4FF43A-239D-4328-9629-D78F9876643B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86BB0385-11DE-4B16-AC79-828E0D8E9E9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f9a00ae7-a377-4732-a2e9-ccee53bb461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'Ark1'!Udskriftsområde</vt:lpstr>
      <vt:lpstr>'Ark2'!Udskriftsområde</vt:lpstr>
    </vt:vector>
  </TitlesOfParts>
  <Company>EnergiMidt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</dc:creator>
  <cp:lastModifiedBy>Bente Nørgaard Skovbjerg</cp:lastModifiedBy>
  <cp:lastPrinted>2010-03-04T14:11:01Z</cp:lastPrinted>
  <dcterms:created xsi:type="dcterms:W3CDTF">2008-02-21T08:02:48Z</dcterms:created>
  <dcterms:modified xsi:type="dcterms:W3CDTF">2010-03-04T14:12:34Z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tager / afsender">
    <vt:lpwstr/>
  </property>
  <property fmtid="{D5CDD505-2E9C-101B-9397-08002B2CF9AE}" pid="3" name="Status">
    <vt:lpwstr>Kladde</vt:lpwstr>
  </property>
  <property fmtid="{D5CDD505-2E9C-101B-9397-08002B2CF9AE}" pid="4" name="display_urn:schemas-microsoft-com:office:office#Ansvarlig">
    <vt:lpwstr>Bente Nørgaard Skovbjerg</vt:lpwstr>
  </property>
</Properties>
</file>