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Documents\Gantrup\Vedtægter\"/>
    </mc:Choice>
  </mc:AlternateContent>
  <xr:revisionPtr revIDLastSave="0" documentId="8_{87FF844B-DBB9-4573-AE95-0A3735507CED}" xr6:coauthVersionLast="34" xr6:coauthVersionMax="34" xr10:uidLastSave="{00000000-0000-0000-0000-000000000000}"/>
  <bookViews>
    <workbookView xWindow="0" yWindow="0" windowWidth="21570" windowHeight="9375" tabRatio="500" activeTab="1" xr2:uid="{00000000-000D-0000-FFFF-FFFF00000000}"/>
  </bookViews>
  <sheets>
    <sheet name="Balance" sheetId="1" r:id="rId1"/>
    <sheet name="Indt. udg." sheetId="2" r:id="rId2"/>
  </sheet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3" i="2" l="1"/>
  <c r="I30" i="2"/>
  <c r="G30" i="2"/>
  <c r="E21" i="2"/>
  <c r="E30" i="2" s="1"/>
  <c r="C21" i="2"/>
  <c r="C30" i="2" s="1"/>
  <c r="I15" i="2"/>
  <c r="I33" i="2" s="1"/>
  <c r="G15" i="2"/>
  <c r="G33" i="2" s="1"/>
  <c r="E11" i="2"/>
  <c r="E15" i="2" s="1"/>
  <c r="E33" i="2" s="1"/>
  <c r="E25" i="1" s="1"/>
  <c r="C11" i="2"/>
  <c r="C15" i="2" s="1"/>
  <c r="C33" i="2" s="1"/>
  <c r="C24" i="1"/>
  <c r="C28" i="1" s="1"/>
  <c r="G20" i="1"/>
  <c r="E20" i="1"/>
  <c r="C20" i="1"/>
  <c r="I14" i="1"/>
  <c r="I24" i="1" s="1"/>
  <c r="I28" i="1" s="1"/>
  <c r="I30" i="1" s="1"/>
  <c r="G14" i="1"/>
  <c r="G24" i="1" s="1"/>
  <c r="G28" i="1" s="1"/>
  <c r="E14" i="1"/>
  <c r="C14" i="1"/>
  <c r="G30" i="1" l="1"/>
  <c r="E24" i="1"/>
  <c r="E28" i="1" s="1"/>
  <c r="E30" i="1" s="1"/>
  <c r="C30" i="1"/>
</calcChain>
</file>

<file path=xl/sharedStrings.xml><?xml version="1.0" encoding="utf-8"?>
<sst xmlns="http://schemas.openxmlformats.org/spreadsheetml/2006/main" count="79" uniqueCount="53">
  <si>
    <t xml:space="preserve">Gantrup Borgerforening og Forsamlingshus </t>
  </si>
  <si>
    <t>Balance pr. 31.07.2017</t>
  </si>
  <si>
    <t>Aktiver</t>
  </si>
  <si>
    <t>Kr</t>
  </si>
  <si>
    <t>31.07.2018</t>
  </si>
  <si>
    <t>31.07.2017</t>
  </si>
  <si>
    <t>31.07.2016</t>
  </si>
  <si>
    <t>31.07.2015</t>
  </si>
  <si>
    <t>Kassebeholdning</t>
  </si>
  <si>
    <t>Indestående i Danske Bank konto xx-00839</t>
  </si>
  <si>
    <t>Anskaffelsesværdi af Gantrup Forsamlingshus</t>
  </si>
  <si>
    <t>Årets ombygning/forbedring/inventar</t>
  </si>
  <si>
    <t>Tidligere års ombygninger/forbedringer</t>
  </si>
  <si>
    <t>Aktiver i alt</t>
  </si>
  <si>
    <t>Gæld</t>
  </si>
  <si>
    <t>Rentefrit lån ved Horsens Kommune</t>
  </si>
  <si>
    <t>Gæld i alt</t>
  </si>
  <si>
    <t>Formue</t>
  </si>
  <si>
    <t>Formue opgjort pr 01.08.2017</t>
  </si>
  <si>
    <t>Årets resultat</t>
  </si>
  <si>
    <t>Formue pr 31.07.2018</t>
  </si>
  <si>
    <t>Gæld og formue i alt</t>
  </si>
  <si>
    <t>Gantrup Borgerforening og Forsamlingshus</t>
  </si>
  <si>
    <t>Driftsregnskab for perioden 01.08.2017 til 31.07.2018</t>
  </si>
  <si>
    <t>Indtægter</t>
  </si>
  <si>
    <t>2017/2018</t>
  </si>
  <si>
    <t>kr</t>
  </si>
  <si>
    <t>2016/2017</t>
  </si>
  <si>
    <t>2015/2016</t>
  </si>
  <si>
    <t>2014/2015</t>
  </si>
  <si>
    <t>2013/2014</t>
  </si>
  <si>
    <t>Kontingent</t>
  </si>
  <si>
    <t xml:space="preserve"> </t>
  </si>
  <si>
    <t>Salg af andelsbeviser</t>
  </si>
  <si>
    <t>Tilskud fra Horsens Kommune</t>
  </si>
  <si>
    <t>Leje indtægter</t>
  </si>
  <si>
    <t>Renter af bankbeholdning</t>
  </si>
  <si>
    <t>Indtægter ved fester/anlægsfonde mv.</t>
  </si>
  <si>
    <t>Diverse indtægter</t>
  </si>
  <si>
    <t>Indtægter Tryg landsby</t>
  </si>
  <si>
    <t>Indtægter i alt</t>
  </si>
  <si>
    <t>Udgifter</t>
  </si>
  <si>
    <t>Nyanskaffelser og vedligehold</t>
  </si>
  <si>
    <t>Ombygning</t>
  </si>
  <si>
    <t>Ejendomsskat og forsikring</t>
  </si>
  <si>
    <t>El, Vand og It</t>
  </si>
  <si>
    <t>Prioritetsrenter</t>
  </si>
  <si>
    <t>Gas &amp; olie</t>
  </si>
  <si>
    <t>Renovation</t>
  </si>
  <si>
    <t>Diverse</t>
  </si>
  <si>
    <t>Gebyrer</t>
  </si>
  <si>
    <t>Cykelsti</t>
  </si>
  <si>
    <t>Udgifter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</si>
</sst>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#.00"/>
  </numFmts>
  <fonts count="4">
    <font>
      <sz val="11"/>
      <color rgb="FF000000"/>
      <name val="Calibri"/>
      <charset val="134"/>
    </font>
    <font>
      <sz val="10"/>
      <name val="Arial"/>
    </font>
    <font>
      <b/>
      <sz val="11"/>
      <color rgb="FF000000"/>
      <name val="Calibri"/>
      <charset val="134"/>
    </font>
    <font>
      <b/>
      <i/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Border="0" applyAlignment="0" applyProtection="0"/>
  </cellStyleXfs>
  <cellXfs count="48">
    <xf numFmtId="0" fontId="0" fillId="0" borderId="0" xfId="0">
      <alignment vertical="center"/>
    </xf>
    <xf numFmtId="164" fontId="0" fillId="0" borderId="0" xfId="0" applyNumberFormat="1">
      <alignment vertical="center"/>
    </xf>
    <xf numFmtId="4" fontId="0" fillId="0" borderId="0" xfId="0" applyNumberFormat="1" applyAlignment="1"/>
    <xf numFmtId="0" fontId="0" fillId="0" borderId="0" xfId="0" applyBorder="1" applyAlignment="1"/>
    <xf numFmtId="0" fontId="2" fillId="0" borderId="0" xfId="0" applyFont="1" applyAlignment="1"/>
    <xf numFmtId="164" fontId="2" fillId="0" borderId="0" xfId="0" applyNumberFormat="1" applyFont="1" applyAlignment="1"/>
    <xf numFmtId="4" fontId="2" fillId="0" borderId="0" xfId="0" applyNumberFormat="1" applyFont="1" applyAlignment="1"/>
    <xf numFmtId="4" fontId="0" fillId="0" borderId="0" xfId="0" applyNumberFormat="1" applyBorder="1" applyAlignment="1"/>
    <xf numFmtId="0" fontId="3" fillId="0" borderId="1" xfId="0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4" fontId="0" fillId="0" borderId="1" xfId="0" applyNumberFormat="1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1" xfId="0" applyBorder="1" applyAlignment="1"/>
    <xf numFmtId="164" fontId="0" fillId="0" borderId="1" xfId="0" applyNumberFormat="1" applyBorder="1" applyAlignment="1"/>
    <xf numFmtId="4" fontId="0" fillId="0" borderId="1" xfId="0" applyNumberFormat="1" applyBorder="1" applyAlignment="1"/>
    <xf numFmtId="0" fontId="0" fillId="0" borderId="2" xfId="0" applyBorder="1" applyAlignment="1"/>
    <xf numFmtId="164" fontId="0" fillId="0" borderId="3" xfId="0" applyNumberFormat="1" applyFont="1" applyBorder="1">
      <alignment vertical="center"/>
    </xf>
    <xf numFmtId="164" fontId="2" fillId="0" borderId="1" xfId="0" applyNumberFormat="1" applyFont="1" applyBorder="1" applyAlignment="1"/>
    <xf numFmtId="4" fontId="2" fillId="0" borderId="1" xfId="0" applyNumberFormat="1" applyFont="1" applyBorder="1" applyAlignment="1"/>
    <xf numFmtId="0" fontId="3" fillId="0" borderId="2" xfId="0" applyFont="1" applyBorder="1" applyAlignment="1"/>
    <xf numFmtId="4" fontId="2" fillId="0" borderId="0" xfId="0" applyNumberFormat="1" applyFont="1" applyBorder="1" applyAlignment="1"/>
    <xf numFmtId="0" fontId="2" fillId="0" borderId="0" xfId="0" applyFont="1" applyBorder="1" applyAlignment="1"/>
    <xf numFmtId="164" fontId="3" fillId="0" borderId="1" xfId="0" applyNumberFormat="1" applyFont="1" applyBorder="1" applyAlignment="1"/>
    <xf numFmtId="4" fontId="3" fillId="0" borderId="1" xfId="0" applyNumberFormat="1" applyFont="1" applyBorder="1" applyAlignment="1"/>
    <xf numFmtId="4" fontId="3" fillId="0" borderId="0" xfId="0" applyNumberFormat="1" applyFont="1" applyBorder="1" applyAlignment="1"/>
    <xf numFmtId="164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4" xfId="0" applyFont="1" applyBorder="1" applyAlignment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4" xfId="0" applyBorder="1" applyAlignment="1"/>
    <xf numFmtId="4" fontId="0" fillId="0" borderId="4" xfId="0" applyNumberFormat="1" applyBorder="1" applyAlignment="1"/>
    <xf numFmtId="0" fontId="3" fillId="0" borderId="4" xfId="0" applyFont="1" applyBorder="1" applyAlignment="1"/>
    <xf numFmtId="4" fontId="2" fillId="0" borderId="4" xfId="0" applyNumberFormat="1" applyFont="1" applyBorder="1" applyAlignment="1"/>
    <xf numFmtId="0" fontId="2" fillId="0" borderId="2" xfId="0" applyFont="1" applyBorder="1" applyAlignment="1"/>
    <xf numFmtId="4" fontId="3" fillId="0" borderId="4" xfId="0" applyNumberFormat="1" applyFont="1" applyBorder="1" applyAlignment="1"/>
    <xf numFmtId="4" fontId="0" fillId="0" borderId="5" xfId="0" applyNumberFormat="1" applyBorder="1" applyAlignment="1"/>
    <xf numFmtId="0" fontId="2" fillId="0" borderId="1" xfId="0" applyFont="1" applyBorder="1" applyAlignment="1"/>
    <xf numFmtId="43" fontId="1" fillId="0" borderId="0" xfId="1" applyAlignment="1">
      <alignment vertical="center"/>
    </xf>
    <xf numFmtId="43" fontId="1" fillId="0" borderId="1" xfId="1" applyBorder="1" applyAlignment="1"/>
    <xf numFmtId="43" fontId="1" fillId="0" borderId="3" xfId="1" applyBorder="1" applyAlignment="1">
      <alignment vertical="center"/>
    </xf>
    <xf numFmtId="43" fontId="1" fillId="0" borderId="4" xfId="1" applyBorder="1" applyAlignme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30"/>
  <sheetViews>
    <sheetView topLeftCell="A7" zoomScaleNormal="100" workbookViewId="0">
      <selection activeCell="C10" sqref="C10"/>
    </sheetView>
  </sheetViews>
  <sheetFormatPr defaultRowHeight="15"/>
  <cols>
    <col min="1" max="1" width="42.85546875" customWidth="1"/>
    <col min="2" max="2" width="2.42578125" customWidth="1"/>
    <col min="3" max="3" width="11.5703125" style="1"/>
    <col min="4" max="4" width="2.28515625" customWidth="1"/>
    <col min="5" max="5" width="17.42578125" style="2" customWidth="1"/>
    <col min="6" max="6" width="2.28515625" customWidth="1"/>
    <col min="7" max="7" width="14.140625" style="2" customWidth="1"/>
    <col min="8" max="8" width="1.5703125" customWidth="1"/>
    <col min="9" max="9" width="15.5703125" style="2" customWidth="1"/>
    <col min="10" max="10" width="12.85546875" style="3" customWidth="1"/>
    <col min="11" max="11" width="2.85546875" style="3" customWidth="1"/>
    <col min="12" max="12" width="13.140625" style="3" customWidth="1"/>
    <col min="13" max="13" width="4.5703125" style="3" customWidth="1"/>
    <col min="14" max="14" width="15.5703125" style="2" customWidth="1"/>
    <col min="15" max="15" width="3.28515625" style="2" customWidth="1"/>
    <col min="16" max="16" width="14.42578125" style="2" customWidth="1"/>
    <col min="17" max="1025" width="9" customWidth="1"/>
  </cols>
  <sheetData>
    <row r="3" spans="1:16">
      <c r="A3" s="4" t="s">
        <v>0</v>
      </c>
      <c r="B3" s="4"/>
      <c r="C3" s="5"/>
      <c r="D3" s="4"/>
      <c r="E3" s="6"/>
      <c r="F3" s="4"/>
      <c r="G3" s="6"/>
      <c r="H3" s="4"/>
      <c r="I3" s="6"/>
    </row>
    <row r="4" spans="1:16">
      <c r="A4" s="4" t="s">
        <v>1</v>
      </c>
      <c r="B4" s="4"/>
      <c r="C4" s="5"/>
      <c r="D4" s="4"/>
      <c r="E4" s="6"/>
      <c r="F4" s="4"/>
      <c r="G4" s="6"/>
      <c r="H4" s="4"/>
      <c r="I4" s="6"/>
    </row>
    <row r="5" spans="1:16">
      <c r="N5" s="7"/>
      <c r="O5" s="7"/>
      <c r="P5" s="7"/>
    </row>
    <row r="6" spans="1:16">
      <c r="A6" s="8" t="s">
        <v>2</v>
      </c>
      <c r="B6" s="9" t="s">
        <v>3</v>
      </c>
      <c r="C6" s="10" t="s">
        <v>4</v>
      </c>
      <c r="D6" s="9" t="s">
        <v>3</v>
      </c>
      <c r="E6" s="11" t="s">
        <v>5</v>
      </c>
      <c r="F6" s="12" t="s">
        <v>3</v>
      </c>
      <c r="G6" s="11" t="s">
        <v>6</v>
      </c>
      <c r="H6" s="8"/>
      <c r="I6" s="11" t="s">
        <v>7</v>
      </c>
      <c r="J6" s="13"/>
      <c r="L6" s="14"/>
      <c r="N6" s="15"/>
      <c r="O6" s="3"/>
      <c r="P6" s="15"/>
    </row>
    <row r="7" spans="1:16">
      <c r="A7" s="16"/>
      <c r="B7" s="16"/>
      <c r="C7" s="17"/>
      <c r="D7" s="16"/>
      <c r="E7" s="18"/>
      <c r="F7" s="19"/>
      <c r="G7" s="18"/>
      <c r="H7" s="16"/>
      <c r="I7" s="18"/>
      <c r="N7" s="7"/>
      <c r="O7" s="7"/>
      <c r="P7" s="7"/>
    </row>
    <row r="8" spans="1:16">
      <c r="A8" s="16" t="s">
        <v>8</v>
      </c>
      <c r="B8" s="16"/>
      <c r="C8" s="20">
        <v>7128.28</v>
      </c>
      <c r="D8" s="16"/>
      <c r="E8" s="18">
        <v>27694.52</v>
      </c>
      <c r="F8" s="19"/>
      <c r="G8" s="18">
        <v>11983.72</v>
      </c>
      <c r="H8" s="16"/>
      <c r="I8" s="18">
        <v>6535.17</v>
      </c>
      <c r="J8" s="7"/>
      <c r="L8" s="7"/>
      <c r="N8" s="7"/>
      <c r="O8" s="3"/>
      <c r="P8" s="7"/>
    </row>
    <row r="9" spans="1:16">
      <c r="A9" s="16" t="s">
        <v>9</v>
      </c>
      <c r="B9" s="16"/>
      <c r="C9" s="20">
        <v>158497.17000000001</v>
      </c>
      <c r="D9" s="16"/>
      <c r="E9" s="18">
        <v>102887.55</v>
      </c>
      <c r="F9" s="19"/>
      <c r="G9" s="18">
        <v>92284.45</v>
      </c>
      <c r="H9" s="16"/>
      <c r="I9" s="18">
        <v>188558.82</v>
      </c>
      <c r="J9" s="7"/>
      <c r="L9" s="7"/>
      <c r="N9" s="7"/>
      <c r="O9" s="3"/>
      <c r="P9" s="7"/>
    </row>
    <row r="10" spans="1:16">
      <c r="A10" s="16" t="s">
        <v>10</v>
      </c>
      <c r="B10" s="16"/>
      <c r="C10" s="20">
        <v>200600</v>
      </c>
      <c r="D10" s="16"/>
      <c r="E10" s="18">
        <v>200600</v>
      </c>
      <c r="F10" s="19"/>
      <c r="G10" s="18">
        <v>75600</v>
      </c>
      <c r="H10" s="16"/>
      <c r="I10" s="18">
        <v>75600</v>
      </c>
      <c r="J10" s="7"/>
      <c r="L10" s="7"/>
      <c r="N10" s="7"/>
      <c r="O10" s="3"/>
      <c r="P10" s="7"/>
    </row>
    <row r="11" spans="1:16">
      <c r="A11" s="16" t="s">
        <v>11</v>
      </c>
      <c r="B11" s="16"/>
      <c r="C11" s="17"/>
      <c r="D11" s="16"/>
      <c r="E11" s="18"/>
      <c r="F11" s="19"/>
      <c r="G11" s="18">
        <v>125000</v>
      </c>
      <c r="H11" s="16"/>
      <c r="I11" s="18"/>
      <c r="J11" s="7"/>
      <c r="L11" s="7"/>
      <c r="N11" s="7"/>
      <c r="O11" s="3"/>
      <c r="P11" s="7"/>
    </row>
    <row r="12" spans="1:16">
      <c r="A12" s="16" t="s">
        <v>12</v>
      </c>
      <c r="B12" s="16"/>
      <c r="C12" s="17">
        <v>351920.66</v>
      </c>
      <c r="D12" s="16"/>
      <c r="E12" s="18">
        <v>351920.66</v>
      </c>
      <c r="F12" s="19"/>
      <c r="G12" s="18">
        <v>351920.66</v>
      </c>
      <c r="H12" s="16"/>
      <c r="I12" s="18">
        <v>351920.66</v>
      </c>
      <c r="J12" s="7"/>
      <c r="L12" s="7"/>
      <c r="N12" s="7"/>
      <c r="O12" s="3"/>
      <c r="P12" s="7"/>
    </row>
    <row r="13" spans="1:16">
      <c r="A13" s="16"/>
      <c r="B13" s="16"/>
      <c r="C13" s="17"/>
      <c r="D13" s="16"/>
      <c r="E13" s="18"/>
      <c r="F13" s="19"/>
      <c r="G13" s="18"/>
      <c r="H13" s="16"/>
      <c r="I13" s="18"/>
      <c r="J13" s="7"/>
      <c r="L13" s="7"/>
      <c r="N13" s="7"/>
      <c r="O13" s="7"/>
      <c r="P13" s="7"/>
    </row>
    <row r="14" spans="1:16">
      <c r="A14" s="8" t="s">
        <v>13</v>
      </c>
      <c r="B14" s="8"/>
      <c r="C14" s="21">
        <f>SUM(C8:C13)</f>
        <v>718146.11</v>
      </c>
      <c r="D14" s="8"/>
      <c r="E14" s="22">
        <f>SUM(E8:E13)</f>
        <v>683102.73</v>
      </c>
      <c r="F14" s="23"/>
      <c r="G14" s="22">
        <f>SUM(G8:G13)</f>
        <v>656788.82999999996</v>
      </c>
      <c r="H14" s="8"/>
      <c r="I14" s="22">
        <f>SUM(I8:I13)</f>
        <v>622614.64999999991</v>
      </c>
      <c r="J14" s="24"/>
      <c r="K14" s="25"/>
      <c r="L14" s="24"/>
      <c r="M14" s="25"/>
      <c r="N14" s="24"/>
      <c r="O14" s="25"/>
      <c r="P14" s="24"/>
    </row>
    <row r="15" spans="1:16">
      <c r="A15" s="16"/>
      <c r="B15" s="16"/>
      <c r="C15" s="17"/>
      <c r="D15" s="16"/>
      <c r="E15" s="18"/>
      <c r="F15" s="19"/>
      <c r="G15" s="18"/>
      <c r="H15" s="16"/>
      <c r="I15" s="18"/>
      <c r="J15" s="7"/>
      <c r="L15" s="7"/>
      <c r="N15" s="7"/>
      <c r="O15" s="7"/>
      <c r="P15" s="7"/>
    </row>
    <row r="16" spans="1:16">
      <c r="A16" s="16"/>
      <c r="B16" s="16"/>
      <c r="C16" s="17"/>
      <c r="D16" s="16"/>
      <c r="E16" s="18"/>
      <c r="F16" s="19"/>
      <c r="G16" s="18"/>
      <c r="H16" s="16"/>
      <c r="I16" s="18"/>
      <c r="J16" s="7"/>
      <c r="L16" s="7"/>
      <c r="N16" s="7"/>
      <c r="O16" s="7"/>
      <c r="P16" s="7"/>
    </row>
    <row r="17" spans="1:16">
      <c r="A17" s="8" t="s">
        <v>14</v>
      </c>
      <c r="B17" s="8"/>
      <c r="C17" s="26"/>
      <c r="D17" s="8"/>
      <c r="E17" s="27"/>
      <c r="F17" s="23"/>
      <c r="G17" s="27"/>
      <c r="H17" s="8"/>
      <c r="I17" s="27"/>
      <c r="J17" s="28"/>
      <c r="L17" s="7"/>
      <c r="N17" s="7"/>
      <c r="O17" s="7"/>
      <c r="P17" s="7"/>
    </row>
    <row r="18" spans="1:16">
      <c r="A18" s="16" t="s">
        <v>15</v>
      </c>
      <c r="B18" s="16"/>
      <c r="C18" s="17">
        <v>120523</v>
      </c>
      <c r="D18" s="16"/>
      <c r="E18" s="18">
        <v>120523</v>
      </c>
      <c r="F18" s="19"/>
      <c r="G18" s="18">
        <v>120523</v>
      </c>
      <c r="H18" s="16"/>
      <c r="I18" s="18">
        <v>120523</v>
      </c>
      <c r="J18" s="7"/>
      <c r="L18" s="7"/>
      <c r="N18" s="7"/>
      <c r="O18" s="3"/>
      <c r="P18" s="7"/>
    </row>
    <row r="19" spans="1:16">
      <c r="A19" s="16"/>
      <c r="B19" s="16"/>
      <c r="C19" s="17"/>
      <c r="D19" s="16"/>
      <c r="E19" s="18"/>
      <c r="F19" s="19"/>
      <c r="G19" s="18"/>
      <c r="H19" s="16"/>
      <c r="I19" s="18"/>
      <c r="J19" s="7"/>
      <c r="L19" s="7"/>
      <c r="N19" s="7"/>
      <c r="O19" s="7"/>
      <c r="P19" s="7"/>
    </row>
    <row r="20" spans="1:16">
      <c r="A20" s="8" t="s">
        <v>16</v>
      </c>
      <c r="B20" s="8"/>
      <c r="C20" s="21">
        <f>SUM(C18:C19)</f>
        <v>120523</v>
      </c>
      <c r="D20" s="8"/>
      <c r="E20" s="22">
        <f>SUM(E18:E19)</f>
        <v>120523</v>
      </c>
      <c r="F20" s="23"/>
      <c r="G20" s="22">
        <f>SUM(G18:G19)</f>
        <v>120523</v>
      </c>
      <c r="H20" s="8"/>
      <c r="I20" s="22">
        <v>120523</v>
      </c>
      <c r="J20" s="24"/>
      <c r="K20" s="25"/>
      <c r="L20" s="24"/>
      <c r="M20" s="25"/>
      <c r="N20" s="24"/>
      <c r="O20" s="25"/>
      <c r="P20" s="24"/>
    </row>
    <row r="21" spans="1:16">
      <c r="A21" s="16"/>
      <c r="B21" s="16"/>
      <c r="C21" s="17"/>
      <c r="D21" s="16"/>
      <c r="E21" s="18"/>
      <c r="F21" s="19"/>
      <c r="G21" s="18"/>
      <c r="H21" s="16"/>
      <c r="I21" s="18"/>
      <c r="J21" s="7"/>
      <c r="L21" s="7"/>
      <c r="N21" s="7"/>
      <c r="O21" s="7"/>
      <c r="P21" s="7"/>
    </row>
    <row r="22" spans="1:16">
      <c r="A22" s="16"/>
      <c r="B22" s="16"/>
      <c r="C22" s="17"/>
      <c r="D22" s="16"/>
      <c r="E22" s="18"/>
      <c r="F22" s="19"/>
      <c r="G22" s="18"/>
      <c r="H22" s="16"/>
      <c r="I22" s="18"/>
      <c r="J22" s="7"/>
      <c r="L22" s="7"/>
      <c r="N22" s="7"/>
      <c r="O22" s="7"/>
      <c r="P22" s="7"/>
    </row>
    <row r="23" spans="1:16">
      <c r="A23" s="8" t="s">
        <v>17</v>
      </c>
      <c r="B23" s="8"/>
      <c r="C23" s="26"/>
      <c r="D23" s="8"/>
      <c r="E23" s="27"/>
      <c r="F23" s="23"/>
      <c r="G23" s="27"/>
      <c r="H23" s="8"/>
      <c r="I23" s="27"/>
      <c r="J23" s="28"/>
      <c r="L23" s="7"/>
      <c r="N23" s="7"/>
      <c r="O23" s="7"/>
      <c r="P23" s="7"/>
    </row>
    <row r="24" spans="1:16">
      <c r="A24" s="16" t="s">
        <v>18</v>
      </c>
      <c r="B24" s="16"/>
      <c r="C24" s="18">
        <f>(C14-C20-C25)</f>
        <v>562945.73</v>
      </c>
      <c r="D24" s="16"/>
      <c r="E24" s="18">
        <f>(E14-E20-E25)</f>
        <v>536265.82999999996</v>
      </c>
      <c r="F24" s="19"/>
      <c r="G24" s="18">
        <f>(G14-G20-G25)</f>
        <v>502091.64999999997</v>
      </c>
      <c r="H24" s="16"/>
      <c r="I24" s="18">
        <f>(I14-I20-I25)</f>
        <v>463135.67999999993</v>
      </c>
      <c r="J24" s="7"/>
      <c r="L24" s="7"/>
      <c r="N24" s="7"/>
      <c r="O24" s="3"/>
      <c r="P24" s="7"/>
    </row>
    <row r="25" spans="1:16">
      <c r="A25" s="16" t="s">
        <v>19</v>
      </c>
      <c r="B25" s="16"/>
      <c r="C25" s="29">
        <v>34677.379999999997</v>
      </c>
      <c r="D25" s="16"/>
      <c r="E25" s="22">
        <f>+'Indt. udg.'!E33</f>
        <v>26313.9</v>
      </c>
      <c r="F25" s="19"/>
      <c r="G25" s="18">
        <v>34174.18</v>
      </c>
      <c r="H25" s="16"/>
      <c r="I25" s="18">
        <v>38955.97</v>
      </c>
      <c r="J25" s="7"/>
      <c r="L25" s="29"/>
      <c r="N25" s="7"/>
      <c r="O25" s="3"/>
      <c r="P25" s="7"/>
    </row>
    <row r="26" spans="1:16">
      <c r="A26" s="16"/>
      <c r="B26" s="16"/>
      <c r="C26" s="17"/>
      <c r="D26" s="16"/>
      <c r="E26" s="18"/>
      <c r="F26" s="19"/>
      <c r="G26" s="18"/>
      <c r="H26" s="16"/>
      <c r="I26" s="18"/>
      <c r="J26" s="7"/>
      <c r="L26" s="30"/>
      <c r="N26" s="7"/>
      <c r="O26" s="7"/>
      <c r="P26" s="7"/>
    </row>
    <row r="27" spans="1:16">
      <c r="A27" s="16"/>
      <c r="B27" s="16"/>
      <c r="C27" s="17"/>
      <c r="D27" s="16"/>
      <c r="E27" s="18"/>
      <c r="F27" s="19"/>
      <c r="G27" s="18"/>
      <c r="H27" s="16"/>
      <c r="I27" s="18"/>
      <c r="J27" s="7"/>
      <c r="L27" s="7"/>
      <c r="N27" s="7"/>
      <c r="O27" s="7"/>
      <c r="P27" s="7"/>
    </row>
    <row r="28" spans="1:16">
      <c r="A28" s="8" t="s">
        <v>20</v>
      </c>
      <c r="B28" s="8"/>
      <c r="C28" s="21">
        <f>SUM(C24:C27)</f>
        <v>597623.11</v>
      </c>
      <c r="D28" s="8"/>
      <c r="E28" s="22">
        <f>SUM(E24:E27)</f>
        <v>562579.73</v>
      </c>
      <c r="F28" s="23"/>
      <c r="G28" s="22">
        <f>SUM(G24:G27)</f>
        <v>536265.82999999996</v>
      </c>
      <c r="H28" s="8"/>
      <c r="I28" s="22">
        <f>SUM(I24:I27)</f>
        <v>502091.64999999991</v>
      </c>
      <c r="J28" s="24"/>
      <c r="K28" s="25"/>
      <c r="L28" s="24"/>
      <c r="M28" s="25"/>
      <c r="N28" s="24"/>
      <c r="O28" s="25"/>
      <c r="P28" s="24"/>
    </row>
    <row r="29" spans="1:16">
      <c r="A29" s="16"/>
      <c r="B29" s="16"/>
      <c r="C29" s="17"/>
      <c r="D29" s="16"/>
      <c r="E29" s="22"/>
      <c r="F29" s="19"/>
      <c r="G29" s="18"/>
      <c r="H29" s="16"/>
      <c r="I29" s="11"/>
      <c r="J29" s="7"/>
      <c r="L29" s="7"/>
      <c r="N29" s="7"/>
      <c r="O29" s="7"/>
      <c r="P29" s="7"/>
    </row>
    <row r="30" spans="1:16">
      <c r="A30" s="8" t="s">
        <v>21</v>
      </c>
      <c r="B30" s="8"/>
      <c r="C30" s="21">
        <f>SUM(C20+C28)</f>
        <v>718146.11</v>
      </c>
      <c r="D30" s="8"/>
      <c r="E30" s="22">
        <f>SUM(E20+E28)</f>
        <v>683102.73</v>
      </c>
      <c r="F30" s="23"/>
      <c r="G30" s="22">
        <f>(G20+G28)</f>
        <v>656788.82999999996</v>
      </c>
      <c r="H30" s="8"/>
      <c r="I30" s="22">
        <f>(I20+I28)</f>
        <v>622614.64999999991</v>
      </c>
      <c r="J30" s="24"/>
      <c r="K30" s="25"/>
      <c r="L30" s="24"/>
      <c r="M30" s="25"/>
      <c r="N30" s="24"/>
      <c r="O30" s="25"/>
      <c r="P30" s="24"/>
    </row>
  </sheetData>
  <pageMargins left="0.69930555555555496" right="0.69930555555555496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zoomScaleNormal="100" workbookViewId="0">
      <selection activeCell="C1" sqref="C1:C1048576"/>
    </sheetView>
  </sheetViews>
  <sheetFormatPr defaultRowHeight="15"/>
  <cols>
    <col min="1" max="1" width="39" customWidth="1"/>
    <col min="2" max="2" width="3.140625" customWidth="1"/>
    <col min="3" max="3" width="11.5703125" style="44"/>
    <col min="4" max="4" width="2.42578125" customWidth="1"/>
    <col min="5" max="5" width="13.5703125" style="2" customWidth="1"/>
    <col min="6" max="6" width="2.28515625" customWidth="1"/>
    <col min="7" max="7" width="16" style="2" customWidth="1"/>
    <col min="8" max="8" width="2.28515625" customWidth="1"/>
    <col min="9" max="9" width="15.28515625" style="2" customWidth="1"/>
    <col min="10" max="10" width="2.140625" customWidth="1"/>
    <col min="11" max="11" width="17.28515625" style="2" customWidth="1"/>
    <col min="12" max="12" width="1.7109375" customWidth="1"/>
    <col min="13" max="13" width="13.140625" style="3" customWidth="1"/>
    <col min="14" max="14" width="3.140625" style="3" customWidth="1"/>
    <col min="15" max="15" width="18.28515625" customWidth="1"/>
    <col min="16" max="1025" width="9" customWidth="1"/>
  </cols>
  <sheetData>
    <row r="1" spans="1:15">
      <c r="A1" t="s">
        <v>22</v>
      </c>
    </row>
    <row r="2" spans="1:15">
      <c r="A2" t="s">
        <v>23</v>
      </c>
    </row>
    <row r="4" spans="1:15">
      <c r="A4" s="8" t="s">
        <v>24</v>
      </c>
      <c r="B4" s="9" t="s">
        <v>3</v>
      </c>
      <c r="C4" s="45" t="s">
        <v>25</v>
      </c>
      <c r="D4" s="31" t="s">
        <v>26</v>
      </c>
      <c r="E4" s="32" t="s">
        <v>27</v>
      </c>
      <c r="F4" s="31" t="s">
        <v>26</v>
      </c>
      <c r="G4" s="32" t="s">
        <v>28</v>
      </c>
      <c r="H4" s="31" t="s">
        <v>3</v>
      </c>
      <c r="I4" s="33" t="s">
        <v>29</v>
      </c>
      <c r="J4" s="31" t="s">
        <v>3</v>
      </c>
      <c r="K4" s="34" t="s">
        <v>30</v>
      </c>
      <c r="L4" s="19" t="s">
        <v>3</v>
      </c>
      <c r="M4" s="14"/>
      <c r="O4" s="35"/>
    </row>
    <row r="5" spans="1:15">
      <c r="A5" s="16"/>
      <c r="B5" s="16"/>
      <c r="C5" s="45"/>
      <c r="D5" s="36"/>
      <c r="E5" s="37"/>
      <c r="F5" s="36"/>
      <c r="G5" s="37"/>
      <c r="H5" s="36"/>
      <c r="I5" s="37"/>
      <c r="J5" s="36"/>
      <c r="K5" s="18"/>
      <c r="L5" s="19"/>
      <c r="O5" s="7"/>
    </row>
    <row r="6" spans="1:15">
      <c r="A6" s="16" t="s">
        <v>31</v>
      </c>
      <c r="B6" s="16"/>
      <c r="C6" s="44">
        <v>11400</v>
      </c>
      <c r="D6" s="36"/>
      <c r="E6" s="37">
        <v>10200</v>
      </c>
      <c r="F6" s="36"/>
      <c r="G6" s="37">
        <v>11100</v>
      </c>
      <c r="H6" s="36"/>
      <c r="I6" s="37">
        <v>12000</v>
      </c>
      <c r="J6" s="36"/>
      <c r="K6" s="18">
        <v>10800</v>
      </c>
      <c r="L6" s="19" t="s">
        <v>32</v>
      </c>
      <c r="M6" s="7"/>
      <c r="O6" s="7"/>
    </row>
    <row r="7" spans="1:15">
      <c r="A7" s="16" t="s">
        <v>33</v>
      </c>
      <c r="B7" s="16"/>
      <c r="C7" s="45"/>
      <c r="D7" s="36"/>
      <c r="E7" s="37"/>
      <c r="F7" s="36"/>
      <c r="G7" s="37">
        <v>0</v>
      </c>
      <c r="H7" s="36"/>
      <c r="I7" s="37">
        <v>1000</v>
      </c>
      <c r="J7" s="36"/>
      <c r="K7" s="18">
        <v>0</v>
      </c>
      <c r="L7" s="19" t="s">
        <v>32</v>
      </c>
      <c r="M7" s="7"/>
      <c r="O7" s="7"/>
    </row>
    <row r="8" spans="1:15">
      <c r="A8" s="16" t="s">
        <v>34</v>
      </c>
      <c r="B8" s="16"/>
      <c r="C8" s="45">
        <v>20000</v>
      </c>
      <c r="D8" s="36"/>
      <c r="E8" s="37">
        <v>20000</v>
      </c>
      <c r="F8" s="36"/>
      <c r="G8" s="37">
        <v>45000</v>
      </c>
      <c r="H8" s="36"/>
      <c r="I8" s="37">
        <v>40000</v>
      </c>
      <c r="J8" s="36"/>
      <c r="K8" s="18">
        <v>20000</v>
      </c>
      <c r="L8" s="19" t="s">
        <v>32</v>
      </c>
      <c r="M8" s="7"/>
      <c r="O8" s="7"/>
    </row>
    <row r="9" spans="1:15">
      <c r="A9" s="16" t="s">
        <v>35</v>
      </c>
      <c r="B9" s="16"/>
      <c r="C9" s="45">
        <v>16000</v>
      </c>
      <c r="D9" s="36"/>
      <c r="E9" s="37">
        <v>16030</v>
      </c>
      <c r="F9" s="36"/>
      <c r="G9" s="37">
        <v>12500</v>
      </c>
      <c r="H9" s="36"/>
      <c r="I9" s="37">
        <v>19800</v>
      </c>
      <c r="J9" s="36"/>
      <c r="K9" s="18">
        <v>55500</v>
      </c>
      <c r="L9" s="19" t="s">
        <v>32</v>
      </c>
      <c r="M9" s="7"/>
      <c r="O9" s="7"/>
    </row>
    <row r="10" spans="1:15">
      <c r="A10" s="16" t="s">
        <v>36</v>
      </c>
      <c r="B10" s="16"/>
      <c r="C10" s="45"/>
      <c r="D10" s="36"/>
      <c r="E10" s="37"/>
      <c r="F10" s="36"/>
      <c r="G10" s="37"/>
      <c r="H10" s="36"/>
      <c r="I10" s="37"/>
      <c r="J10" s="36"/>
      <c r="K10" s="18">
        <v>-123.91</v>
      </c>
      <c r="L10" s="19" t="s">
        <v>32</v>
      </c>
      <c r="M10" s="7"/>
      <c r="O10" s="7"/>
    </row>
    <row r="11" spans="1:15">
      <c r="A11" s="16" t="s">
        <v>37</v>
      </c>
      <c r="B11" s="16"/>
      <c r="C11" s="44">
        <f>(18440+49764+14465)</f>
        <v>82669</v>
      </c>
      <c r="D11" s="36"/>
      <c r="E11" s="37">
        <f>(3060+15282.5)</f>
        <v>18342.5</v>
      </c>
      <c r="F11" s="36"/>
      <c r="G11" s="37">
        <v>40396.300000000003</v>
      </c>
      <c r="H11" s="36"/>
      <c r="I11" s="37">
        <v>13645.1</v>
      </c>
      <c r="J11" s="36"/>
      <c r="K11" s="18">
        <v>9266.5</v>
      </c>
      <c r="L11" s="19"/>
      <c r="M11" s="7"/>
      <c r="O11" s="7"/>
    </row>
    <row r="12" spans="1:15">
      <c r="A12" s="16" t="s">
        <v>38</v>
      </c>
      <c r="B12" s="16"/>
      <c r="C12" s="46">
        <v>2936.97</v>
      </c>
      <c r="D12" s="36"/>
      <c r="E12" s="37"/>
      <c r="F12" s="36"/>
      <c r="G12" s="37"/>
      <c r="H12" s="36"/>
      <c r="I12" s="37">
        <v>370</v>
      </c>
      <c r="J12" s="36"/>
      <c r="K12" s="18"/>
      <c r="L12" s="19"/>
      <c r="M12" s="7"/>
      <c r="O12" s="7"/>
    </row>
    <row r="13" spans="1:15">
      <c r="A13" s="16" t="s">
        <v>39</v>
      </c>
      <c r="B13" s="16"/>
      <c r="C13" s="46">
        <v>5232.8</v>
      </c>
      <c r="D13" s="36"/>
      <c r="E13" s="37"/>
      <c r="F13" s="36"/>
      <c r="G13" s="37"/>
      <c r="H13" s="36"/>
      <c r="I13" s="37"/>
      <c r="J13" s="36"/>
      <c r="K13" s="18"/>
      <c r="L13" s="19"/>
      <c r="M13" s="7"/>
      <c r="O13" s="7"/>
    </row>
    <row r="14" spans="1:15">
      <c r="A14" s="16"/>
      <c r="B14" s="16"/>
      <c r="C14" s="46"/>
      <c r="D14" s="36"/>
      <c r="E14" s="37"/>
      <c r="F14" s="36"/>
      <c r="G14" s="37"/>
      <c r="H14" s="36"/>
      <c r="I14" s="37"/>
      <c r="J14" s="36"/>
      <c r="K14" s="18"/>
      <c r="L14" s="19"/>
      <c r="M14" s="7"/>
      <c r="O14" s="7"/>
    </row>
    <row r="15" spans="1:15">
      <c r="A15" s="8" t="s">
        <v>40</v>
      </c>
      <c r="B15" s="8"/>
      <c r="C15" s="47">
        <f>SUM(C6:C13)</f>
        <v>138238.76999999999</v>
      </c>
      <c r="D15" s="38"/>
      <c r="E15" s="39">
        <f>SUM(E6:E13)</f>
        <v>64572.5</v>
      </c>
      <c r="F15" s="38"/>
      <c r="G15" s="39">
        <f>SUM(G6:G13)</f>
        <v>108996.3</v>
      </c>
      <c r="H15" s="38"/>
      <c r="I15" s="39">
        <f>SUM(I6:I13)</f>
        <v>86815.1</v>
      </c>
      <c r="J15" s="38"/>
      <c r="K15" s="22">
        <v>95442.59</v>
      </c>
      <c r="L15" s="40" t="s">
        <v>32</v>
      </c>
      <c r="M15" s="24"/>
      <c r="N15" s="25"/>
      <c r="O15" s="24"/>
    </row>
    <row r="16" spans="1:15">
      <c r="A16" s="8"/>
      <c r="B16" s="8"/>
      <c r="C16" s="45"/>
      <c r="D16" s="38"/>
      <c r="E16" s="41"/>
      <c r="F16" s="38"/>
      <c r="G16" s="41"/>
      <c r="H16" s="38"/>
      <c r="I16" s="41"/>
      <c r="J16" s="38"/>
      <c r="K16" s="18"/>
      <c r="L16" s="40"/>
      <c r="M16" s="24"/>
      <c r="N16" s="25"/>
      <c r="O16" s="24"/>
    </row>
    <row r="17" spans="1:15">
      <c r="A17" s="16"/>
      <c r="B17" s="16"/>
      <c r="C17" s="45"/>
      <c r="D17" s="36"/>
      <c r="E17" s="37"/>
      <c r="F17" s="36"/>
      <c r="G17" s="37"/>
      <c r="H17" s="36"/>
      <c r="I17" s="37"/>
      <c r="J17" s="36"/>
      <c r="K17" s="18"/>
      <c r="L17" s="19"/>
      <c r="M17" s="7"/>
      <c r="O17" s="7"/>
    </row>
    <row r="18" spans="1:15">
      <c r="A18" s="8" t="s">
        <v>41</v>
      </c>
      <c r="B18" s="8"/>
      <c r="C18" s="45"/>
      <c r="D18" s="38"/>
      <c r="E18" s="41"/>
      <c r="F18" s="38"/>
      <c r="G18" s="41"/>
      <c r="H18" s="38"/>
      <c r="I18" s="41"/>
      <c r="J18" s="38"/>
      <c r="K18" s="18"/>
      <c r="L18" s="19"/>
      <c r="M18" s="7"/>
      <c r="O18" s="7"/>
    </row>
    <row r="19" spans="1:15">
      <c r="A19" s="16" t="s">
        <v>42</v>
      </c>
      <c r="B19" s="16"/>
      <c r="C19" s="44">
        <v>16928.13</v>
      </c>
      <c r="D19" s="36"/>
      <c r="E19" s="37">
        <v>15813.22</v>
      </c>
      <c r="F19" s="36"/>
      <c r="G19" s="37">
        <v>44361.35</v>
      </c>
      <c r="H19" s="36" t="s">
        <v>32</v>
      </c>
      <c r="I19" s="37">
        <v>22042.59</v>
      </c>
      <c r="J19" s="36"/>
      <c r="K19" s="18">
        <v>50079.26</v>
      </c>
      <c r="L19" s="19" t="s">
        <v>32</v>
      </c>
      <c r="M19" s="7"/>
      <c r="O19" s="7"/>
    </row>
    <row r="20" spans="1:15">
      <c r="A20" s="16" t="s">
        <v>43</v>
      </c>
      <c r="B20" s="16"/>
      <c r="C20" s="45"/>
      <c r="D20" s="36"/>
      <c r="E20" s="37"/>
      <c r="F20" s="36"/>
      <c r="G20" s="37"/>
      <c r="H20" s="36"/>
      <c r="I20" s="37"/>
      <c r="J20" s="36"/>
      <c r="K20" s="18"/>
      <c r="L20" s="19"/>
      <c r="M20" s="7"/>
      <c r="O20" s="7"/>
    </row>
    <row r="21" spans="1:15">
      <c r="A21" s="16" t="s">
        <v>44</v>
      </c>
      <c r="B21" s="16"/>
      <c r="C21" s="46">
        <f>(548.61+4217.74)</f>
        <v>4766.3499999999995</v>
      </c>
      <c r="D21" s="36"/>
      <c r="E21" s="37">
        <f>(400.34+2515.72)</f>
        <v>2916.06</v>
      </c>
      <c r="F21" s="36"/>
      <c r="G21" s="37">
        <v>2873.76</v>
      </c>
      <c r="H21" s="36" t="s">
        <v>32</v>
      </c>
      <c r="I21" s="37">
        <v>2618.7199999999998</v>
      </c>
      <c r="J21" s="36"/>
      <c r="K21" s="18">
        <v>2363.56</v>
      </c>
      <c r="L21" s="19"/>
      <c r="M21" s="7"/>
      <c r="O21" s="7"/>
    </row>
    <row r="22" spans="1:15">
      <c r="A22" s="16" t="s">
        <v>45</v>
      </c>
      <c r="B22" s="16"/>
      <c r="C22" s="46">
        <v>14028.18</v>
      </c>
      <c r="D22" s="36"/>
      <c r="E22" s="37">
        <v>11766.9</v>
      </c>
      <c r="F22" s="36"/>
      <c r="G22" s="37">
        <v>7109.62</v>
      </c>
      <c r="H22" s="36" t="s">
        <v>32</v>
      </c>
      <c r="I22" s="37">
        <v>6497.89</v>
      </c>
      <c r="J22" s="36"/>
      <c r="K22" s="18">
        <v>10612.92</v>
      </c>
      <c r="L22" s="19"/>
      <c r="M22" s="7"/>
      <c r="O22" s="7"/>
    </row>
    <row r="23" spans="1:15">
      <c r="A23" s="16" t="s">
        <v>46</v>
      </c>
      <c r="B23" s="16"/>
      <c r="C23" s="45"/>
      <c r="D23" s="36"/>
      <c r="E23" s="37"/>
      <c r="F23" s="36"/>
      <c r="G23" s="37"/>
      <c r="H23" s="36"/>
      <c r="I23" s="37"/>
      <c r="J23" s="36"/>
      <c r="K23" s="18"/>
      <c r="L23" s="19"/>
      <c r="M23" s="7"/>
      <c r="O23" s="7"/>
    </row>
    <row r="24" spans="1:15">
      <c r="A24" s="16" t="s">
        <v>47</v>
      </c>
      <c r="B24" s="16"/>
      <c r="C24" s="46">
        <v>10939.87</v>
      </c>
      <c r="D24" s="36"/>
      <c r="E24" s="37">
        <v>800</v>
      </c>
      <c r="F24" s="36"/>
      <c r="G24" s="37">
        <v>5065.72</v>
      </c>
      <c r="H24" s="36" t="s">
        <v>32</v>
      </c>
      <c r="I24" s="37">
        <v>3697.38</v>
      </c>
      <c r="J24" s="36"/>
      <c r="K24" s="18">
        <v>8074.44</v>
      </c>
      <c r="L24" s="19"/>
      <c r="M24" s="7"/>
      <c r="O24" s="7"/>
    </row>
    <row r="25" spans="1:15">
      <c r="A25" s="16" t="s">
        <v>48</v>
      </c>
      <c r="B25" s="16"/>
      <c r="C25" s="46">
        <v>3539.46</v>
      </c>
      <c r="D25" s="36"/>
      <c r="E25" s="37">
        <v>2487.14</v>
      </c>
      <c r="F25" s="36"/>
      <c r="G25" s="37">
        <v>2102.48</v>
      </c>
      <c r="H25" s="36" t="s">
        <v>32</v>
      </c>
      <c r="I25" s="37">
        <v>2911.72</v>
      </c>
      <c r="J25" s="36"/>
      <c r="K25" s="18">
        <v>2199.48</v>
      </c>
      <c r="L25" s="19"/>
      <c r="M25" s="7"/>
      <c r="O25" s="7"/>
    </row>
    <row r="26" spans="1:15">
      <c r="A26" s="16" t="s">
        <v>49</v>
      </c>
      <c r="B26" s="16"/>
      <c r="C26" s="46">
        <v>2496.6</v>
      </c>
      <c r="D26" s="36"/>
      <c r="E26" s="37">
        <v>4175.28</v>
      </c>
      <c r="F26" s="36"/>
      <c r="G26" s="37">
        <v>12999.19</v>
      </c>
      <c r="H26" s="36" t="s">
        <v>32</v>
      </c>
      <c r="I26" s="37">
        <v>9750.83</v>
      </c>
      <c r="J26" s="36"/>
      <c r="K26" s="18">
        <v>4972.29</v>
      </c>
      <c r="L26" s="19"/>
      <c r="M26" s="7"/>
      <c r="O26" s="7"/>
    </row>
    <row r="27" spans="1:15">
      <c r="A27" s="16" t="s">
        <v>50</v>
      </c>
      <c r="B27" s="16"/>
      <c r="C27" s="45">
        <v>300</v>
      </c>
      <c r="D27" s="36"/>
      <c r="E27" s="37">
        <v>300</v>
      </c>
      <c r="F27" s="36"/>
      <c r="G27" s="37">
        <v>310</v>
      </c>
      <c r="H27" s="36" t="s">
        <v>32</v>
      </c>
      <c r="I27" s="37">
        <v>300</v>
      </c>
      <c r="J27" s="36"/>
      <c r="K27" s="18"/>
      <c r="L27" s="19"/>
      <c r="M27" s="7"/>
      <c r="O27" s="7"/>
    </row>
    <row r="28" spans="1:15">
      <c r="A28" s="16" t="s">
        <v>51</v>
      </c>
      <c r="B28" s="16"/>
      <c r="C28" s="44">
        <v>50562.8</v>
      </c>
      <c r="D28" s="36"/>
      <c r="E28" s="37"/>
      <c r="F28" s="36"/>
      <c r="G28" s="37"/>
      <c r="H28" s="36"/>
      <c r="I28" s="37"/>
      <c r="J28" s="36"/>
      <c r="K28" s="18"/>
      <c r="L28" s="19"/>
      <c r="M28" s="7"/>
      <c r="O28" s="7"/>
    </row>
    <row r="29" spans="1:15">
      <c r="A29" s="16"/>
      <c r="B29" s="16"/>
      <c r="C29" s="45"/>
      <c r="D29" s="36"/>
      <c r="E29" s="37"/>
      <c r="F29" s="36"/>
      <c r="G29" s="37"/>
      <c r="H29" s="36"/>
      <c r="I29" s="37"/>
      <c r="J29" s="36"/>
      <c r="K29" s="18"/>
      <c r="L29" s="19"/>
      <c r="M29" s="7"/>
      <c r="O29" s="7"/>
    </row>
    <row r="30" spans="1:15">
      <c r="A30" s="8" t="s">
        <v>52</v>
      </c>
      <c r="B30" s="8"/>
      <c r="C30" s="47">
        <f>SUM(C19:C28)</f>
        <v>103561.39000000001</v>
      </c>
      <c r="D30" s="38"/>
      <c r="E30" s="39">
        <f>SUM(E19:E28)</f>
        <v>38258.6</v>
      </c>
      <c r="F30" s="38"/>
      <c r="G30" s="39">
        <f>SUM(G19:G28)</f>
        <v>74822.12000000001</v>
      </c>
      <c r="H30" s="38"/>
      <c r="I30" s="39">
        <f>SUM(I19:I28)</f>
        <v>47819.130000000005</v>
      </c>
      <c r="J30" s="38"/>
      <c r="K30" s="22">
        <v>78301.95</v>
      </c>
      <c r="L30" s="40" t="s">
        <v>32</v>
      </c>
      <c r="M30" s="24"/>
      <c r="N30" s="25"/>
      <c r="O30" s="24"/>
    </row>
    <row r="31" spans="1:15">
      <c r="A31" s="16"/>
      <c r="B31" s="16"/>
      <c r="C31" s="45"/>
      <c r="D31" s="16"/>
      <c r="E31" s="18"/>
      <c r="F31" s="16"/>
      <c r="G31" s="18"/>
      <c r="H31" s="16"/>
      <c r="I31" s="18"/>
      <c r="J31" s="16"/>
      <c r="K31" s="42"/>
      <c r="L31" s="16"/>
      <c r="M31" s="7"/>
      <c r="O31" s="3"/>
    </row>
    <row r="32" spans="1:15">
      <c r="A32" s="16"/>
      <c r="B32" s="16"/>
      <c r="C32" s="45"/>
      <c r="D32" s="16"/>
      <c r="E32" s="18"/>
      <c r="F32" s="16"/>
      <c r="G32" s="18"/>
      <c r="H32" s="16"/>
      <c r="I32" s="18"/>
      <c r="J32" s="16"/>
      <c r="K32" s="18"/>
      <c r="L32" s="16"/>
      <c r="M32" s="7"/>
      <c r="O32" s="3"/>
    </row>
    <row r="33" spans="1:15">
      <c r="A33" s="8" t="s">
        <v>19</v>
      </c>
      <c r="B33" s="8"/>
      <c r="C33" s="45">
        <f>(C15-C30)</f>
        <v>34677.379999999976</v>
      </c>
      <c r="D33" s="8"/>
      <c r="E33" s="22">
        <f>(E15-E30)</f>
        <v>26313.9</v>
      </c>
      <c r="F33" s="43" t="s">
        <v>3</v>
      </c>
      <c r="G33" s="22">
        <f>(G15-G30)</f>
        <v>34174.179999999993</v>
      </c>
      <c r="H33" s="43" t="s">
        <v>3</v>
      </c>
      <c r="I33" s="22">
        <f>(I15-I30)</f>
        <v>38995.97</v>
      </c>
      <c r="J33" s="43" t="s">
        <v>3</v>
      </c>
      <c r="K33" s="22">
        <f>(K15-K30)</f>
        <v>17140.64</v>
      </c>
      <c r="L33" s="43" t="s">
        <v>3</v>
      </c>
      <c r="M33" s="24"/>
      <c r="N33" s="25"/>
      <c r="O33" s="3"/>
    </row>
  </sheetData>
  <pageMargins left="0.69930555555555496" right="0.69930555555555496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Balance</vt:lpstr>
      <vt:lpstr>Indt. udg.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LLJ</dc:creator>
  <dc:description/>
  <cp:lastModifiedBy>abc@gantrup.dk</cp:lastModifiedBy>
  <cp:revision>4</cp:revision>
  <dcterms:created xsi:type="dcterms:W3CDTF">2014-08-05T18:20:00Z</dcterms:created>
  <dcterms:modified xsi:type="dcterms:W3CDTF">2018-09-09T13:20:27Z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1033-10.2.0.5978</vt:lpwstr>
  </property>
</Properties>
</file>